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ояснительная записка" sheetId="1" r:id="rId1"/>
    <sheet name="Таблица 1." sheetId="2" r:id="rId2"/>
    <sheet name="Таблица 2." sheetId="3" r:id="rId3"/>
  </sheets>
  <definedNames/>
  <calcPr fullCalcOnLoad="1"/>
</workbook>
</file>

<file path=xl/sharedStrings.xml><?xml version="1.0" encoding="utf-8"?>
<sst xmlns="http://schemas.openxmlformats.org/spreadsheetml/2006/main" count="316" uniqueCount="226">
  <si>
    <t>Производство и потребление коммунальных услуг носит сезонный характер, при этом</t>
  </si>
  <si>
    <t>затраты на производство не всегда напрямую зависят от количества выпускаемой продукции.</t>
  </si>
  <si>
    <t>Поэтому оценку результата финансово - экономической деятельности предприятия можно сде-</t>
  </si>
  <si>
    <t>лать только по итогам работы за год.</t>
  </si>
  <si>
    <t>Наибольшее одного вида продукции (тепловой энергии) выпускается в первом квар -</t>
  </si>
  <si>
    <t>тале . Только один показатель расходов - топливо на технологические цели, зависит напрямую</t>
  </si>
  <si>
    <t>от  количества выпускаемой продукции. Себестоимость  тепловой энергии, выпускаемой в пер-</t>
  </si>
  <si>
    <t>вом квартале, как правило, ниже чем в другие периоды, но на финансовом результате работы</t>
  </si>
  <si>
    <t>предприятия это не отражается положительно в связи с тем, что выпускаемая в этот период</t>
  </si>
  <si>
    <t xml:space="preserve">тепловая энергия не предъявляется в полном объеме населению (основному потребителю), а </t>
  </si>
  <si>
    <t>начисляется равномерно 12 месяцев. В связи с сезонным характером предоставления услуг, в</t>
  </si>
  <si>
    <t>период с июня по август, производятся все ремонтные работы, а также работники используют</t>
  </si>
  <si>
    <t>свои отпуска, поэтому расходы предприятия превышают доходы.</t>
  </si>
  <si>
    <t>потребностей на год, прогноз налоговых отчислений и необходимого уровня прибыли.</t>
  </si>
  <si>
    <t>Финансовые потребности для реализации Производственной программы обеспечи -</t>
  </si>
  <si>
    <t>ваются за счет установленных тарифов на товары и услуги.</t>
  </si>
  <si>
    <t>Обоснование уровня тарифов на тепловую энергию, услуги системы водоснабжения</t>
  </si>
  <si>
    <t>является ключевым вопросом, от решения которого зависят возможности нормальной эксплуа-</t>
  </si>
  <si>
    <t>тации и развития энергоснабжающих организаций и организаций водопроводного хозяйства.</t>
  </si>
  <si>
    <t>При расчете тарифов на товары и услуги МУП "ЖКХ Нововасюганское" (тепловая</t>
  </si>
  <si>
    <t xml:space="preserve">дов (затрат). Тариф расчитан на основе  размера необходимой валовой выручки от реализации </t>
  </si>
  <si>
    <t>каждого вида продукции с учетом предельного индекса роста цен и расчетного объема произ -</t>
  </si>
  <si>
    <t>водства соответствующего вида продукции.</t>
  </si>
  <si>
    <t>Расчетный годовой объем производства определен исходя из сформированного в ус-</t>
  </si>
  <si>
    <t>тановленном порядке сводного прогнозного баланса производства.</t>
  </si>
  <si>
    <t>Определение состава расходов, включаемых в необходимую валовую выручку и оцен-</t>
  </si>
  <si>
    <t>ка их экономической обоснованности произведено в соответствии с законодательством РФ и</t>
  </si>
  <si>
    <t>нормативными правовыми актами, регулирующими отношения в сфере бухгалтерского учета.</t>
  </si>
  <si>
    <t>тах расходов и расчете экономически обоснованных тарифов на тепловую энергию и холодную</t>
  </si>
  <si>
    <t>воду .</t>
  </si>
  <si>
    <t>нованного тарифа  на тепловую энергию предусмотрена необходимая валовая выручка ( расхо-</t>
  </si>
  <si>
    <t>смете не допущено.</t>
  </si>
  <si>
    <t>Себестоимость отпущенной тепловой энергии сторонним потребителям за год соста-</t>
  </si>
  <si>
    <t>нованного тарифа  на холодную воду предусмотрена необходимая валовая выручка ( расходы</t>
  </si>
  <si>
    <t>лей.</t>
  </si>
  <si>
    <t>Себестоимость отпущенной холодной воды сторонним потребителям за год соста-</t>
  </si>
  <si>
    <t>Финансовый результат от реализации холодной воды сторонним потребителям еже-</t>
  </si>
  <si>
    <t>годно отрицательный. В 2009 году (-) 453 763 рублей; в 2010 году (-) 461 803 руб.; в 2011 году</t>
  </si>
  <si>
    <t>Основным показателем  финансово-экономического состояния предприятия является</t>
  </si>
  <si>
    <t>его платежеспособность.</t>
  </si>
  <si>
    <t>Платежеспособность (неплатежеспособность) определяется путем соотнесения суммы</t>
  </si>
  <si>
    <t>текущих активов и внешней задолженности предприятия.</t>
  </si>
  <si>
    <t>К текущим активам относятся:</t>
  </si>
  <si>
    <t>запасы и затраты (раздел 2 актива баланса);</t>
  </si>
  <si>
    <t>денежные средства, расчеты и прочие активы (раздел 3 актива баланса);</t>
  </si>
  <si>
    <t>К внешней задолженности относятся:</t>
  </si>
  <si>
    <t>долгосрочные пассивы (раздел 2 пассива баланса);</t>
  </si>
  <si>
    <t>расчеты и прочие пассивы (раздел 3 пассива баланса).</t>
  </si>
  <si>
    <t>Если соотношение суммы текущих активов и внешней задолженности боль-</t>
  </si>
  <si>
    <t>ше или равно еденице (сумма текущих активов больше или равна внешней задолженности,под-</t>
  </si>
  <si>
    <t>лежащей погашению в текущем периоде), предприятие считается платежеспособным. Если это</t>
  </si>
  <si>
    <t>соотношение меньше еденицы, предприятие неплатежеспособно.</t>
  </si>
  <si>
    <t>При определении платежеспособности предприятия следует учитывать, что</t>
  </si>
  <si>
    <t>наличие запасов не означает реальной платежеспособности, поскольку запасы товаро-матери-</t>
  </si>
  <si>
    <t>альных ценностей могут оказаться труднореализуемыми (оборудование, инвентарь, спецодеж-</t>
  </si>
  <si>
    <t>да и т.д. стоят на балансе предприятия по цене приобретения, но имеют высокий износ и т.д.)</t>
  </si>
  <si>
    <t>тыс.руб.</t>
  </si>
  <si>
    <t>Показатели</t>
  </si>
  <si>
    <t>2011 год</t>
  </si>
  <si>
    <t>2012 год</t>
  </si>
  <si>
    <t>2013 год</t>
  </si>
  <si>
    <t>2014 год</t>
  </si>
  <si>
    <t>9 мес.</t>
  </si>
  <si>
    <t>Год</t>
  </si>
  <si>
    <t>Актив баланса</t>
  </si>
  <si>
    <t>Запасы</t>
  </si>
  <si>
    <t>Дебиторская задолженность</t>
  </si>
  <si>
    <t>Денежные средства</t>
  </si>
  <si>
    <t>Итого:</t>
  </si>
  <si>
    <t>Пассив баланса</t>
  </si>
  <si>
    <t>Долгосрочные обязательства</t>
  </si>
  <si>
    <t>Краткосрочные обязательства</t>
  </si>
  <si>
    <t>Соотношение</t>
  </si>
  <si>
    <t>Вывод</t>
  </si>
  <si>
    <t>платежеспособно</t>
  </si>
  <si>
    <t>не платеж.</t>
  </si>
  <si>
    <t>Выручка от продажи товаров, продукции, работ, услуг</t>
  </si>
  <si>
    <t>Себестоимость проданных товаров, продукции, работ, услуг</t>
  </si>
  <si>
    <t>Чистая прибыль (убыток) отчетного периода</t>
  </si>
  <si>
    <t>Справка</t>
  </si>
  <si>
    <t>Размер прибыли, заложенной в тариф. Налог УСН оплачивается из прибыли</t>
  </si>
  <si>
    <t xml:space="preserve">    деятельности МУП "ЖКХ Нововасюганское за 2015 год.</t>
  </si>
  <si>
    <t>Производственная программа на 2015 год содержит расчетные данные финансовых</t>
  </si>
  <si>
    <t>Плановые показатели Произвовдственной программы на 2015 год приведены в сме-</t>
  </si>
  <si>
    <t>Показатели выполнения Производственной программы за 2015 год.</t>
  </si>
  <si>
    <t>Таблица 1.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</si>
  <si>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</si>
  <si>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</si>
  <si>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</si>
  <si>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</si>
  <si>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</si>
  <si>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</si>
  <si>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</si>
  <si>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</si>
  <si>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</si>
  <si>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ИТОГО</t>
  </si>
  <si>
    <t>Доходы от реализации продукции</t>
  </si>
  <si>
    <t>Субсидии по мазуту</t>
  </si>
  <si>
    <t>Расходы на оплату, в т.ч.</t>
  </si>
  <si>
    <t>Зарплата</t>
  </si>
  <si>
    <t>Налоги</t>
  </si>
  <si>
    <t>Мазут</t>
  </si>
  <si>
    <t>Задолж. ООО МНК</t>
  </si>
  <si>
    <t>Нефть</t>
  </si>
  <si>
    <t>Эл.энергия</t>
  </si>
  <si>
    <t>Приобретение материалов</t>
  </si>
  <si>
    <t>Приобретение ГСМ</t>
  </si>
  <si>
    <t>Прочие, в т.ч:</t>
  </si>
  <si>
    <t>Остаток ден.средств на 1 число месяца</t>
  </si>
  <si>
    <t>Остаток ден.средств на 1 число следующ. месяца</t>
  </si>
  <si>
    <t xml:space="preserve">Сумма </t>
  </si>
  <si>
    <t>на год</t>
  </si>
  <si>
    <t xml:space="preserve">Главный бухгалтер                                             В.С.Загайнова </t>
  </si>
  <si>
    <t>Экономист                                                          А.Ф.Лезнева</t>
  </si>
  <si>
    <t>2015 год</t>
  </si>
  <si>
    <t>Сравнительный анализ плановых и фактических доходов и расходов  за 2015 год</t>
  </si>
  <si>
    <t>Отчет о финансовых результатах (форма по ОКУД 0710002)</t>
  </si>
  <si>
    <t>Бухгалтерский баланс (Форма по ОКУД 0710001)</t>
  </si>
  <si>
    <t xml:space="preserve">Сравнительный анализ показателей бухгалтерского баланса </t>
  </si>
  <si>
    <t>Таблица 2.</t>
  </si>
  <si>
    <t>Главный бухгалтер                                          В.С.Загайнова</t>
  </si>
  <si>
    <t>Экономист                                                       А.Ф.Лезнева</t>
  </si>
  <si>
    <t>1. Фактические доходы от реализации и расходы  за  2015 год с разбивкой помесячно.</t>
  </si>
  <si>
    <t>2. Плановые доходы от реализации и расходы  на  2015 год с разбивкой помесячно.</t>
  </si>
  <si>
    <t>3. Отклонение фактических доходов от плановых за 2015 год с разбивкой помесячно.</t>
  </si>
  <si>
    <t>октябрь</t>
  </si>
  <si>
    <t>ноябрь</t>
  </si>
  <si>
    <t>декабрь</t>
  </si>
  <si>
    <t>1. В целом по предприятию.</t>
  </si>
  <si>
    <t>Сравнительный анализ плановых и фактических доходов (по оплате), а также расхо-</t>
  </si>
  <si>
    <t>дов за 2015 год с разбивкой помесячно приведен в Таблице 1.</t>
  </si>
  <si>
    <t>В целом по году плановые и фактические доходы и расходы сведены в таблицу:</t>
  </si>
  <si>
    <t>План</t>
  </si>
  <si>
    <t>Факт</t>
  </si>
  <si>
    <t>Отклонение</t>
  </si>
  <si>
    <t>Доходы от реализации продукции, руб.</t>
  </si>
  <si>
    <t>Субсидии по мазуту, руб.</t>
  </si>
  <si>
    <t>Расходы, всего, руб.</t>
  </si>
  <si>
    <t xml:space="preserve">в том числе </t>
  </si>
  <si>
    <t>заработная плата</t>
  </si>
  <si>
    <t>оплата мазута</t>
  </si>
  <si>
    <t>оплата задолженности ООО "МНК"</t>
  </si>
  <si>
    <t>нефть</t>
  </si>
  <si>
    <t>эл.энергия</t>
  </si>
  <si>
    <t>приобретение материалов</t>
  </si>
  <si>
    <t>приобретение ГСМ</t>
  </si>
  <si>
    <t>прочие</t>
  </si>
  <si>
    <t>остаток денежных средств на начало года, руб.</t>
  </si>
  <si>
    <t>остаток денежных средств на конец года, руб.</t>
  </si>
  <si>
    <t xml:space="preserve">налоги </t>
  </si>
  <si>
    <t>Структура платежей :</t>
  </si>
  <si>
    <t xml:space="preserve">заработная плата </t>
  </si>
  <si>
    <t>налоги</t>
  </si>
  <si>
    <t>топливо для работы котельных</t>
  </si>
  <si>
    <t>электроэнергия</t>
  </si>
  <si>
    <t>материалы</t>
  </si>
  <si>
    <t>ГСМ для работы транспорта</t>
  </si>
  <si>
    <t>прочие расходы</t>
  </si>
  <si>
    <t>В 2015 году получено доходов больше плановых на 908 715.34 рублей (2.1%).</t>
  </si>
  <si>
    <t>Расходы по сранению с плановыми в течение года корректировались:</t>
  </si>
  <si>
    <t>причине сокращения численности работников;</t>
  </si>
  <si>
    <t xml:space="preserve">~ статья расходов "выплата заработной платы" уменьшилась на 508 508.00 рублей по </t>
  </si>
  <si>
    <t>~ статья расходов "оплата топлива для работы котельных" увеличилась на 394 825.09</t>
  </si>
  <si>
    <t>рублей в связи с увеличением поступлений денежных средств от реализации продукции;</t>
  </si>
  <si>
    <t>чением поступлений денежных средств от реализации продукции;</t>
  </si>
  <si>
    <t>~ статья расходов "оплата налогов" увеличилась на 431 377.78 рублей в связи с увели-</t>
  </si>
  <si>
    <t xml:space="preserve">~ статья расходов "оплата электроэнергии" увеличилась на 99 982.79 рублей в связи </t>
  </si>
  <si>
    <t>с тем, что электроэнергия приобретается по свободным ценам;</t>
  </si>
  <si>
    <t>~ статьи расходов "приобретение материалов и ГСМ для работы транспорта" умень-</t>
  </si>
  <si>
    <t>шились на 273 610.84 рублей;</t>
  </si>
  <si>
    <t>~ статья расходов "прочие" увеличилась на 192 111.13 рублей в связи с выплатой</t>
  </si>
  <si>
    <t>средней заработной платы при сокращение численности (выплачено 293 857 .10 руб.).</t>
  </si>
  <si>
    <t>Сравнительный анализ показателей бухгалтерского баланса за 5 лет приве-</t>
  </si>
  <si>
    <t>ден в Таблице 2.</t>
  </si>
  <si>
    <t>При установление тарифа на 2015 год сметой расходов в расчете экономически обос-</t>
  </si>
  <si>
    <t>ды на производство) в размере 33 630 023.02 рублей, в том числе выручка от реализации теп-</t>
  </si>
  <si>
    <t>ловой энергии сторонним потребителям 32 624 282.21 рублей. Объем полезного отпуска теп-</t>
  </si>
  <si>
    <t>ловой энергии 7362.02 Гкал., в т.ч. сторонним потребителям 7141.84 Гкал.</t>
  </si>
  <si>
    <t>от расходов на оплату за год;</t>
  </si>
  <si>
    <t>субсидии по мазуту. В 2015 году она составила  9 919 563.08 рублей. Перерасхода в целом по</t>
  </si>
  <si>
    <t>Фактический полезный отпуск тепловой энергии за год составил 6158.5 Гкал ( в т.ч.</t>
  </si>
  <si>
    <t>сторонние потребители 6084.39 Гкал.) или на 16.3 % меньше. Это связано с работой по прибо-</t>
  </si>
  <si>
    <t>отопления населения. За 2015 год отключились от центрального отопления 19 абонентов-насе-</t>
  </si>
  <si>
    <t>рам учета тепловой энергии с бюджетными учреждениями и отключениями от центрального</t>
  </si>
  <si>
    <t xml:space="preserve">ления общей площадью 945.18 кв.м. ( или 8.9%). Общая отапливаемая площадь по  состоянию </t>
  </si>
  <si>
    <t>на 01.01.2016 года 10 672.33 кв.м., отапливается 183 дома,200 квартир. Основной потребитель</t>
  </si>
  <si>
    <t>тепловой энергии население (74 % от полезного отпуска), основной должник также население</t>
  </si>
  <si>
    <t>2 483 917.82 рублей, при среднемесячном начислении 1 882 409.70 рублей.</t>
  </si>
  <si>
    <t>Фактические расходы на производство за год составили 32 460 970.05 рублей ( на</t>
  </si>
  <si>
    <t>1 168 995.39 рублей меньше).  При установлении тарифа в смету расходов не включается сумма</t>
  </si>
  <si>
    <t>вила 27 857 757.05 рублей, выручка (по отгрузке) 30 113 314.07 рублей, финансовый результат</t>
  </si>
  <si>
    <t>от реализации тепловой энергии сторонним потребителям 2 255 557.02 рублей.</t>
  </si>
  <si>
    <t xml:space="preserve">на производство) в размере 3 709 376.73 рублей, в том числе выручка от реализации холодной </t>
  </si>
  <si>
    <t>воды сторонним потребителям 3 056 464.04 рублей, объем полезного отпуска холодной воды</t>
  </si>
  <si>
    <t>36 373.74 куб.м., в том числе сторонним  29 971.35 куб.м.</t>
  </si>
  <si>
    <t>Фактические расходы на производство за год составили 3 579 279.89 рублей ( на</t>
  </si>
  <si>
    <t xml:space="preserve">130 096.84 рублей меньше). </t>
  </si>
  <si>
    <t>Фактический полезный отпуск холодной воды за год составил 35 238.8 куб.м. или</t>
  </si>
  <si>
    <t>на 3.1 % меньше. Это связано с установкой приборов учета холодной воды у всех потребите-</t>
  </si>
  <si>
    <t>(-) 316 133 руб.; в 2012 г (-) 55 384 руб.; в 2013 г (-) 294 254 руб.; в 2014 г (-) 153 990 руб.;</t>
  </si>
  <si>
    <t>вила 2 955 210.58 рублей, выручка (по отгрузке) 2 965 192.35 рублей, финансовый результат</t>
  </si>
  <si>
    <t>от реализации холодной воды сторонним потребителям (+) 9 981.77 рублей.</t>
  </si>
  <si>
    <t>Население потребляет 76% от полезного отпуска холодной воды, задолженность за</t>
  </si>
  <si>
    <t>холодную воду на 01.01.2016 года составляет 669 799.16 рублей при среднемесячном начисле-</t>
  </si>
  <si>
    <t>нии 227 855.44 рублей.</t>
  </si>
  <si>
    <t>2. Смета расходов на производство тепловой энергии.</t>
  </si>
  <si>
    <t>3. Смета расходов на холодную воду.</t>
  </si>
  <si>
    <t>4. Исполнение принятых на 2014 год смет вспомагательного производства и ОХР.</t>
  </si>
  <si>
    <t>4.1. Транспортные расходы</t>
  </si>
  <si>
    <t xml:space="preserve">4.2. Сторожевая охрана </t>
  </si>
  <si>
    <t>4.3. Общехозяйственные расходы</t>
  </si>
  <si>
    <t>Плановые расходы  по утвержденному тарифу на 2015 год 1 505 451.37 рублей, факти-</t>
  </si>
  <si>
    <t>ческие 1 393 212.08 рублей (на 112 239.29 рублей меньше).</t>
  </si>
  <si>
    <t>Плановые расходы  по утвержденному тарифу на 2015 год 869 494.81 рублей, факти-</t>
  </si>
  <si>
    <t>ческие 827 152.43 рублей (на 42 342.38 рублей меньше).С 01.09.2015 года структурное подраз-</t>
  </si>
  <si>
    <t>деление "сторожевания охрана" ликвидировано.</t>
  </si>
  <si>
    <t>Плановые расходы  по утвержденному тарифу на 2014 год 3 197 956.01 рублей, факт</t>
  </si>
  <si>
    <t>3 554 127.83 рублей . Превышение расходов по смете в размере 356 171.8 рублей.</t>
  </si>
  <si>
    <t>энергия, холодная вода) на 2015 год был применен метод экономичести обоснованных расхо-</t>
  </si>
  <si>
    <t>Согласно данных бухгалтерского учета (стр.1-4 Приложения):</t>
  </si>
  <si>
    <t>Выручка (по отгрузке) за год составила  43 038 тыс.руб.(стр.5), себестоимость продаж</t>
  </si>
  <si>
    <t>41 000 тыс. руб(стр.6); прибыль от продаж 2 038 тыс.руб.;прочие доходы 85 тыс.руб.(стр.7);про-</t>
  </si>
  <si>
    <t xml:space="preserve">чие расходы 1 061 тыс.руб.(ст.8); прибыль до налогообложения 1 062 тыс.руб.; прочие расходы </t>
  </si>
  <si>
    <t>(УСН) 436 тыс.руб.; чистая прибыль 626 тыс.рублей.</t>
  </si>
  <si>
    <t>.</t>
  </si>
  <si>
    <t>Пояснительная записка к отчету о финансово-хозяйственной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</si>
</sst>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%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8"/>
      <name val="Arial"/>
      <family val="0"/>
    </font>
    <font>
      <b/>
      <sz val="11"/>
      <name val="Bell MT"/>
      <family val="1"/>
    </font>
    <font>
      <sz val="11"/>
      <name val="Bell MT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sz val="10"/>
      <color indexed="8"/>
      <name val="Times New Roman"/>
      <family val="1"/>
    </font>
    <font>
      <b/>
      <sz val="8"/>
      <name val="Bell MT"/>
      <family val="1"/>
    </font>
    <font>
      <b/>
      <sz val="10"/>
      <name val="Bell MT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2" borderId="0" xfId="0" applyFill="1" applyAlignment="1">
      <alignment/>
    </xf>
    <xf numFmtId="0" fontId="8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2" borderId="0" xfId="0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2" fontId="11" fillId="0" borderId="4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2" fontId="11" fillId="0" borderId="6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left"/>
    </xf>
    <xf numFmtId="2" fontId="12" fillId="0" borderId="6" xfId="0" applyNumberFormat="1" applyFont="1" applyFill="1" applyBorder="1" applyAlignment="1">
      <alignment/>
    </xf>
    <xf numFmtId="2" fontId="12" fillId="0" borderId="7" xfId="0" applyNumberFormat="1" applyFont="1" applyFill="1" applyBorder="1" applyAlignment="1">
      <alignment/>
    </xf>
    <xf numFmtId="2" fontId="12" fillId="0" borderId="8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2" fontId="4" fillId="0" borderId="15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/>
    </xf>
    <xf numFmtId="0" fontId="15" fillId="0" borderId="14" xfId="0" applyFont="1" applyFill="1" applyBorder="1" applyAlignment="1">
      <alignment horizontal="right"/>
    </xf>
    <xf numFmtId="2" fontId="16" fillId="0" borderId="15" xfId="0" applyNumberFormat="1" applyFont="1" applyFill="1" applyBorder="1" applyAlignment="1">
      <alignment/>
    </xf>
    <xf numFmtId="2" fontId="16" fillId="0" borderId="2" xfId="0" applyNumberFormat="1" applyFont="1" applyFill="1" applyBorder="1" applyAlignment="1">
      <alignment/>
    </xf>
    <xf numFmtId="2" fontId="11" fillId="0" borderId="1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2" fontId="16" fillId="0" borderId="17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2" fontId="16" fillId="0" borderId="20" xfId="0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7" fillId="0" borderId="3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4" fillId="0" borderId="11" xfId="0" applyNumberFormat="1" applyFont="1" applyBorder="1" applyAlignment="1">
      <alignment horizontal="center"/>
    </xf>
    <xf numFmtId="2" fontId="4" fillId="2" borderId="12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right"/>
    </xf>
    <xf numFmtId="2" fontId="4" fillId="0" borderId="14" xfId="0" applyNumberFormat="1" applyFont="1" applyBorder="1" applyAlignment="1">
      <alignment horizontal="center"/>
    </xf>
    <xf numFmtId="2" fontId="4" fillId="2" borderId="15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2" fontId="16" fillId="0" borderId="14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 horizontal="right"/>
    </xf>
    <xf numFmtId="0" fontId="20" fillId="0" borderId="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20" fillId="0" borderId="8" xfId="0" applyFont="1" applyFill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80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180" fontId="1" fillId="0" borderId="32" xfId="0" applyNumberFormat="1" applyFont="1" applyBorder="1" applyAlignment="1">
      <alignment/>
    </xf>
    <xf numFmtId="180" fontId="1" fillId="0" borderId="33" xfId="0" applyNumberFormat="1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1" xfId="0" applyFont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3" borderId="33" xfId="0" applyNumberFormat="1" applyFont="1" applyFill="1" applyBorder="1" applyAlignment="1">
      <alignment/>
    </xf>
    <xf numFmtId="0" fontId="2" fillId="3" borderId="25" xfId="0" applyFont="1" applyFill="1" applyBorder="1" applyAlignment="1">
      <alignment horizontal="center" wrapText="1"/>
    </xf>
    <xf numFmtId="0" fontId="2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26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33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4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11" fillId="0" borderId="4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182" fontId="1" fillId="0" borderId="0" xfId="17" applyNumberFormat="1" applyFont="1" applyAlignment="1">
      <alignment horizontal="center"/>
    </xf>
    <xf numFmtId="18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43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workbookViewId="0" topLeftCell="A1">
      <selection activeCell="K13" sqref="K13"/>
    </sheetView>
  </sheetViews>
  <sheetFormatPr defaultColWidth="9.140625" defaultRowHeight="12.75"/>
  <cols>
    <col min="10" max="10" width="11.00390625" style="0" customWidth="1"/>
  </cols>
  <sheetData>
    <row r="1" spans="1:10" ht="15.75">
      <c r="A1" s="1"/>
      <c r="B1" s="1"/>
      <c r="C1" s="2" t="s">
        <v>225</v>
      </c>
      <c r="D1" s="1"/>
      <c r="E1" s="1"/>
      <c r="F1" s="1"/>
      <c r="G1" s="1"/>
      <c r="H1" s="1"/>
      <c r="I1" s="1"/>
      <c r="J1" s="1"/>
    </row>
    <row r="2" spans="1:10" ht="15.75">
      <c r="A2" s="1"/>
      <c r="C2" s="2" t="s">
        <v>81</v>
      </c>
      <c r="D2" s="1"/>
      <c r="E2" s="1"/>
      <c r="F2" s="1"/>
      <c r="G2" s="1"/>
      <c r="H2" s="1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"/>
      <c r="B4" s="1" t="s">
        <v>0</v>
      </c>
      <c r="C4" s="1"/>
      <c r="D4" s="1"/>
      <c r="E4" s="1"/>
      <c r="F4" s="1"/>
      <c r="G4" s="1"/>
      <c r="H4" s="1"/>
      <c r="I4" s="1"/>
      <c r="J4" s="1"/>
    </row>
    <row r="5" spans="1:10" ht="15.7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ht="15.7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</row>
    <row r="8" spans="1:10" ht="15.75">
      <c r="A8" s="1"/>
      <c r="B8" s="1" t="s">
        <v>4</v>
      </c>
      <c r="C8" s="1"/>
      <c r="D8" s="1"/>
      <c r="E8" s="1"/>
      <c r="F8" s="1"/>
      <c r="G8" s="1"/>
      <c r="H8" s="1"/>
      <c r="I8" s="1"/>
      <c r="J8" s="1"/>
    </row>
    <row r="9" spans="1:10" ht="15.75">
      <c r="A9" s="1" t="s">
        <v>5</v>
      </c>
      <c r="B9" s="1"/>
      <c r="C9" s="1"/>
      <c r="D9" s="1"/>
      <c r="E9" s="1"/>
      <c r="F9" s="1"/>
      <c r="G9" s="1"/>
      <c r="H9" s="1"/>
      <c r="I9" s="1"/>
      <c r="J9" s="1"/>
    </row>
    <row r="10" spans="1:10" ht="15.75">
      <c r="A10" s="1" t="s">
        <v>6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5.75">
      <c r="A12" s="1" t="s">
        <v>8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5.75">
      <c r="A13" s="1" t="s">
        <v>9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5.75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5.75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5.75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5.75">
      <c r="A17" s="1"/>
      <c r="B17" s="1" t="s">
        <v>82</v>
      </c>
      <c r="C17" s="1"/>
      <c r="D17" s="1"/>
      <c r="E17" s="1"/>
      <c r="F17" s="1"/>
      <c r="G17" s="1"/>
      <c r="H17" s="1"/>
      <c r="I17" s="1"/>
      <c r="J17" s="1"/>
    </row>
    <row r="18" spans="1:10" ht="15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5.75">
      <c r="A19" s="1"/>
      <c r="B19" s="1" t="s">
        <v>14</v>
      </c>
      <c r="C19" s="1"/>
      <c r="D19" s="1"/>
      <c r="E19" s="1"/>
      <c r="F19" s="1"/>
      <c r="G19" s="1"/>
      <c r="H19" s="1"/>
      <c r="I19" s="1"/>
      <c r="J19" s="1"/>
    </row>
    <row r="20" spans="1:10" ht="15.75">
      <c r="A20" s="1" t="s">
        <v>15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5.75">
      <c r="A21" s="1"/>
      <c r="B21" s="1" t="s">
        <v>16</v>
      </c>
      <c r="C21" s="1"/>
      <c r="D21" s="1"/>
      <c r="E21" s="1"/>
      <c r="F21" s="1"/>
      <c r="G21" s="1"/>
      <c r="H21" s="1"/>
      <c r="I21" s="1"/>
      <c r="J21" s="1"/>
    </row>
    <row r="22" spans="1:10" ht="15.75">
      <c r="A22" s="1" t="s">
        <v>17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15.75">
      <c r="A23" s="1" t="s">
        <v>18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5.75">
      <c r="A24" s="1"/>
      <c r="B24" s="1" t="s">
        <v>19</v>
      </c>
      <c r="C24" s="1"/>
      <c r="D24" s="1"/>
      <c r="E24" s="1"/>
      <c r="F24" s="1"/>
      <c r="G24" s="1"/>
      <c r="H24" s="1"/>
      <c r="I24" s="1"/>
      <c r="J24" s="1"/>
    </row>
    <row r="25" spans="1:10" ht="15.75">
      <c r="A25" s="1" t="s">
        <v>218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5.75">
      <c r="A26" s="1" t="s">
        <v>20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5.75">
      <c r="A27" s="1" t="s">
        <v>21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5.75">
      <c r="A28" s="1" t="s">
        <v>22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5.75">
      <c r="A29" s="1"/>
      <c r="B29" s="1" t="s">
        <v>23</v>
      </c>
      <c r="C29" s="1"/>
      <c r="D29" s="1"/>
      <c r="E29" s="1"/>
      <c r="F29" s="1"/>
      <c r="G29" s="1"/>
      <c r="H29" s="1"/>
      <c r="I29" s="1"/>
      <c r="J29" s="1"/>
    </row>
    <row r="30" spans="1:10" ht="15.75">
      <c r="A30" s="1" t="s">
        <v>24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s="1"/>
      <c r="B31" s="1" t="s">
        <v>25</v>
      </c>
      <c r="C31" s="1"/>
      <c r="D31" s="1"/>
      <c r="E31" s="1"/>
      <c r="F31" s="1"/>
      <c r="G31" s="1"/>
      <c r="H31" s="1"/>
      <c r="I31" s="1"/>
      <c r="J31" s="1"/>
    </row>
    <row r="32" spans="1:10" ht="15.75">
      <c r="A32" s="1" t="s">
        <v>26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15.75">
      <c r="A33" s="1" t="s">
        <v>27</v>
      </c>
      <c r="B33" s="1"/>
      <c r="C33" s="1"/>
      <c r="D33" s="1"/>
      <c r="E33" s="1"/>
      <c r="F33" s="1"/>
      <c r="G33" s="1"/>
      <c r="H33" s="1"/>
      <c r="I33" s="1"/>
      <c r="J33" s="1"/>
    </row>
    <row r="34" spans="1:14" ht="15.75">
      <c r="A34" s="1"/>
      <c r="B34" s="1" t="s">
        <v>83</v>
      </c>
      <c r="C34" s="1"/>
      <c r="D34" s="1"/>
      <c r="E34" s="1"/>
      <c r="F34" s="1"/>
      <c r="G34" s="1"/>
      <c r="H34" s="1"/>
      <c r="I34" s="1"/>
      <c r="J34" s="1"/>
      <c r="N34" t="s">
        <v>224</v>
      </c>
    </row>
    <row r="35" spans="1:10" ht="15.75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 t="s">
        <v>29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2" t="s">
        <v>84</v>
      </c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2" t="s">
        <v>128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2"/>
      <c r="B41" s="1" t="s">
        <v>219</v>
      </c>
      <c r="C41" s="1"/>
      <c r="D41" s="1"/>
      <c r="E41" s="1"/>
      <c r="F41" s="1"/>
      <c r="G41" s="1"/>
      <c r="H41" s="1"/>
      <c r="I41" s="1"/>
      <c r="J41" s="1"/>
    </row>
    <row r="42" spans="1:10" ht="15.75">
      <c r="A42" s="1"/>
      <c r="B42" s="1" t="s">
        <v>220</v>
      </c>
      <c r="C42" s="1"/>
      <c r="D42" s="1"/>
      <c r="E42" s="1"/>
      <c r="F42" s="1"/>
      <c r="G42" s="1"/>
      <c r="H42" s="1"/>
      <c r="I42" s="1"/>
      <c r="J42" s="1"/>
    </row>
    <row r="43" spans="1:10" ht="15.75">
      <c r="A43" s="1" t="s">
        <v>221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1" t="s">
        <v>222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 t="s">
        <v>223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>
      <c r="A48" s="1"/>
      <c r="B48" s="1" t="s">
        <v>129</v>
      </c>
      <c r="C48" s="1"/>
      <c r="D48" s="1"/>
      <c r="E48" s="1"/>
      <c r="F48" s="1"/>
      <c r="G48" s="1"/>
      <c r="H48" s="1"/>
      <c r="I48" s="1"/>
      <c r="J48" s="1"/>
    </row>
    <row r="49" spans="1:10" ht="15.75">
      <c r="A49" s="1" t="s">
        <v>130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ht="15.75">
      <c r="A50" s="1"/>
      <c r="B50" s="1" t="s">
        <v>131</v>
      </c>
      <c r="C50" s="1"/>
      <c r="D50" s="1"/>
      <c r="E50" s="1"/>
      <c r="F50" s="1"/>
      <c r="G50" s="1"/>
      <c r="H50" s="1"/>
      <c r="I50" s="1"/>
      <c r="J50" s="1"/>
    </row>
    <row r="51" spans="1:10" ht="15.75">
      <c r="A51" s="147" t="s">
        <v>57</v>
      </c>
      <c r="B51" s="147"/>
      <c r="C51" s="147"/>
      <c r="D51" s="147"/>
      <c r="E51" s="147" t="s">
        <v>132</v>
      </c>
      <c r="F51" s="147"/>
      <c r="G51" s="147" t="s">
        <v>133</v>
      </c>
      <c r="H51" s="147"/>
      <c r="I51" s="147" t="s">
        <v>134</v>
      </c>
      <c r="J51" s="147"/>
    </row>
    <row r="52" spans="1:10" ht="15.75">
      <c r="A52" s="148" t="s">
        <v>135</v>
      </c>
      <c r="B52" s="148"/>
      <c r="C52" s="148"/>
      <c r="D52" s="148"/>
      <c r="E52" s="149">
        <v>32095750</v>
      </c>
      <c r="F52" s="149"/>
      <c r="G52" s="147">
        <v>32954465.34</v>
      </c>
      <c r="H52" s="147"/>
      <c r="I52" s="149">
        <f>G52-E52</f>
        <v>858715.3399999999</v>
      </c>
      <c r="J52" s="147"/>
    </row>
    <row r="53" spans="1:10" ht="15.75">
      <c r="A53" s="148" t="s">
        <v>136</v>
      </c>
      <c r="B53" s="148"/>
      <c r="C53" s="148"/>
      <c r="D53" s="148"/>
      <c r="E53" s="149">
        <v>10500000</v>
      </c>
      <c r="F53" s="149"/>
      <c r="G53" s="147">
        <v>10550000</v>
      </c>
      <c r="H53" s="147"/>
      <c r="I53" s="149">
        <f>G53-E53</f>
        <v>50000</v>
      </c>
      <c r="J53" s="147"/>
    </row>
    <row r="54" spans="1:10" ht="15.75">
      <c r="A54" s="148" t="s">
        <v>137</v>
      </c>
      <c r="B54" s="148"/>
      <c r="C54" s="148"/>
      <c r="D54" s="148"/>
      <c r="E54" s="149">
        <v>42759835.25</v>
      </c>
      <c r="F54" s="149"/>
      <c r="G54" s="147">
        <v>43096013.17</v>
      </c>
      <c r="H54" s="147"/>
      <c r="I54" s="149">
        <f>G54-E54</f>
        <v>336177.9200000018</v>
      </c>
      <c r="J54" s="147"/>
    </row>
    <row r="55" spans="1:10" ht="15.75">
      <c r="A55" s="150" t="s">
        <v>138</v>
      </c>
      <c r="B55" s="151"/>
      <c r="C55" s="151"/>
      <c r="D55" s="152"/>
      <c r="E55" s="149"/>
      <c r="F55" s="149"/>
      <c r="G55" s="147"/>
      <c r="H55" s="147"/>
      <c r="I55" s="147"/>
      <c r="J55" s="147"/>
    </row>
    <row r="56" spans="1:10" ht="15.75">
      <c r="A56" s="153" t="s">
        <v>139</v>
      </c>
      <c r="B56" s="153"/>
      <c r="C56" s="153"/>
      <c r="D56" s="153"/>
      <c r="E56" s="149">
        <v>11201893.25</v>
      </c>
      <c r="F56" s="149"/>
      <c r="G56" s="147">
        <v>10693385.22</v>
      </c>
      <c r="H56" s="147"/>
      <c r="I56" s="149">
        <f aca="true" t="shared" si="0" ref="I56:I64">G56-E56</f>
        <v>-508508.02999999933</v>
      </c>
      <c r="J56" s="147"/>
    </row>
    <row r="57" spans="1:10" ht="15.75">
      <c r="A57" s="153" t="s">
        <v>149</v>
      </c>
      <c r="B57" s="153"/>
      <c r="C57" s="153"/>
      <c r="D57" s="153"/>
      <c r="E57" s="149">
        <v>4909832</v>
      </c>
      <c r="F57" s="149"/>
      <c r="G57" s="147">
        <v>5341209.78</v>
      </c>
      <c r="H57" s="147"/>
      <c r="I57" s="149">
        <f t="shared" si="0"/>
        <v>431377.78000000026</v>
      </c>
      <c r="J57" s="147"/>
    </row>
    <row r="58" spans="1:10" ht="15.75">
      <c r="A58" s="153" t="s">
        <v>140</v>
      </c>
      <c r="B58" s="153"/>
      <c r="C58" s="153"/>
      <c r="D58" s="153"/>
      <c r="E58" s="149">
        <v>20216340</v>
      </c>
      <c r="F58" s="149"/>
      <c r="G58" s="147">
        <v>20544665.09</v>
      </c>
      <c r="H58" s="147"/>
      <c r="I58" s="149">
        <f t="shared" si="0"/>
        <v>328325.08999999985</v>
      </c>
      <c r="J58" s="147"/>
    </row>
    <row r="59" spans="1:10" ht="15.75">
      <c r="A59" s="153" t="s">
        <v>141</v>
      </c>
      <c r="B59" s="153"/>
      <c r="C59" s="153"/>
      <c r="D59" s="153"/>
      <c r="E59" s="149">
        <v>854690</v>
      </c>
      <c r="F59" s="149"/>
      <c r="G59" s="147">
        <v>854690</v>
      </c>
      <c r="H59" s="147"/>
      <c r="I59" s="149">
        <f t="shared" si="0"/>
        <v>0</v>
      </c>
      <c r="J59" s="147"/>
    </row>
    <row r="60" spans="1:10" ht="15.75">
      <c r="A60" s="153" t="s">
        <v>142</v>
      </c>
      <c r="B60" s="153"/>
      <c r="C60" s="153"/>
      <c r="D60" s="153"/>
      <c r="E60" s="149">
        <v>0</v>
      </c>
      <c r="F60" s="149"/>
      <c r="G60" s="147">
        <v>66500</v>
      </c>
      <c r="H60" s="147"/>
      <c r="I60" s="149">
        <f t="shared" si="0"/>
        <v>66500</v>
      </c>
      <c r="J60" s="147"/>
    </row>
    <row r="61" spans="1:10" ht="15.75">
      <c r="A61" s="153" t="s">
        <v>143</v>
      </c>
      <c r="B61" s="153"/>
      <c r="C61" s="153"/>
      <c r="D61" s="153"/>
      <c r="E61" s="149">
        <v>3149411</v>
      </c>
      <c r="F61" s="149"/>
      <c r="G61" s="147">
        <v>3249393.79</v>
      </c>
      <c r="H61" s="147"/>
      <c r="I61" s="149">
        <f t="shared" si="0"/>
        <v>99982.79000000004</v>
      </c>
      <c r="J61" s="147"/>
    </row>
    <row r="62" spans="1:10" ht="15.75">
      <c r="A62" s="153" t="s">
        <v>144</v>
      </c>
      <c r="B62" s="153"/>
      <c r="C62" s="153"/>
      <c r="D62" s="153"/>
      <c r="E62" s="149">
        <v>938623</v>
      </c>
      <c r="F62" s="149"/>
      <c r="G62" s="147">
        <v>788807.16</v>
      </c>
      <c r="H62" s="147"/>
      <c r="I62" s="149">
        <f t="shared" si="0"/>
        <v>-149815.83999999997</v>
      </c>
      <c r="J62" s="147"/>
    </row>
    <row r="63" spans="1:10" ht="15.75">
      <c r="A63" s="153" t="s">
        <v>145</v>
      </c>
      <c r="B63" s="153"/>
      <c r="C63" s="153"/>
      <c r="D63" s="153"/>
      <c r="E63" s="149">
        <v>315000</v>
      </c>
      <c r="F63" s="149"/>
      <c r="G63" s="147">
        <v>191205</v>
      </c>
      <c r="H63" s="147"/>
      <c r="I63" s="149">
        <f t="shared" si="0"/>
        <v>-123795</v>
      </c>
      <c r="J63" s="147"/>
    </row>
    <row r="64" spans="1:10" ht="15.75">
      <c r="A64" s="153" t="s">
        <v>146</v>
      </c>
      <c r="B64" s="153"/>
      <c r="C64" s="153"/>
      <c r="D64" s="153"/>
      <c r="E64" s="149">
        <v>1174046</v>
      </c>
      <c r="F64" s="149"/>
      <c r="G64" s="147">
        <v>1366157.13</v>
      </c>
      <c r="H64" s="147"/>
      <c r="I64" s="149">
        <f t="shared" si="0"/>
        <v>192111.1299999999</v>
      </c>
      <c r="J64" s="147"/>
    </row>
    <row r="65" spans="1:10" ht="15.75">
      <c r="A65" s="148"/>
      <c r="B65" s="148"/>
      <c r="C65" s="148"/>
      <c r="D65" s="148"/>
      <c r="E65" s="149"/>
      <c r="F65" s="147"/>
      <c r="G65" s="149"/>
      <c r="H65" s="147"/>
      <c r="I65" s="147"/>
      <c r="J65" s="147"/>
    </row>
    <row r="66" spans="1:10" ht="31.5" customHeight="1">
      <c r="A66" s="154" t="s">
        <v>147</v>
      </c>
      <c r="B66" s="155"/>
      <c r="C66" s="155"/>
      <c r="D66" s="156"/>
      <c r="E66" s="147"/>
      <c r="F66" s="147"/>
      <c r="G66" s="147">
        <v>216633.45</v>
      </c>
      <c r="H66" s="147"/>
      <c r="I66" s="147"/>
      <c r="J66" s="147"/>
    </row>
    <row r="67" spans="1:10" ht="30.75" customHeight="1">
      <c r="A67" s="154" t="s">
        <v>148</v>
      </c>
      <c r="B67" s="155"/>
      <c r="C67" s="155"/>
      <c r="D67" s="156"/>
      <c r="E67" s="147"/>
      <c r="F67" s="147"/>
      <c r="G67" s="147">
        <f>G52+G53-G54+G66</f>
        <v>625085.6200000017</v>
      </c>
      <c r="H67" s="147"/>
      <c r="I67" s="147"/>
      <c r="J67" s="147"/>
    </row>
    <row r="68" spans="1:10" ht="15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>
      <c r="A69" s="1"/>
      <c r="B69" s="2" t="s">
        <v>150</v>
      </c>
      <c r="C69" s="1"/>
      <c r="D69" s="1"/>
      <c r="E69" s="1"/>
      <c r="F69" s="1"/>
      <c r="G69" s="1"/>
      <c r="H69" s="1"/>
      <c r="I69" s="1"/>
      <c r="J69" s="1"/>
    </row>
    <row r="70" spans="1:10" ht="15.75">
      <c r="A70" s="1"/>
      <c r="B70" s="1"/>
      <c r="C70" s="1" t="s">
        <v>151</v>
      </c>
      <c r="D70" s="1"/>
      <c r="E70" s="142">
        <f>G56/G54</f>
        <v>0.24812933803918272</v>
      </c>
      <c r="F70" s="1" t="s">
        <v>178</v>
      </c>
      <c r="G70" s="1"/>
      <c r="H70" s="1"/>
      <c r="I70" s="1"/>
      <c r="J70" s="1"/>
    </row>
    <row r="71" spans="1:10" ht="15.75">
      <c r="A71" s="1"/>
      <c r="B71" s="1"/>
      <c r="C71" s="1"/>
      <c r="D71" s="1" t="s">
        <v>152</v>
      </c>
      <c r="E71" s="142">
        <f>G57/G54</f>
        <v>0.12393744541822545</v>
      </c>
      <c r="F71" s="1" t="s">
        <v>178</v>
      </c>
      <c r="G71" s="1"/>
      <c r="H71" s="1"/>
      <c r="I71" s="1"/>
      <c r="J71" s="1"/>
    </row>
    <row r="72" spans="1:10" ht="15.75">
      <c r="A72" s="1"/>
      <c r="C72" s="1"/>
      <c r="D72" s="91" t="s">
        <v>153</v>
      </c>
      <c r="E72" s="142">
        <f>(G58+G59+G60)/G54</f>
        <v>0.4980937564995644</v>
      </c>
      <c r="F72" s="1" t="s">
        <v>178</v>
      </c>
      <c r="G72" s="1"/>
      <c r="H72" s="1"/>
      <c r="I72" s="1"/>
      <c r="J72" s="1"/>
    </row>
    <row r="73" spans="1:10" ht="15.75">
      <c r="A73" s="1"/>
      <c r="B73" s="1"/>
      <c r="C73" s="1" t="s">
        <v>154</v>
      </c>
      <c r="D73" s="1"/>
      <c r="E73" s="142">
        <f>G61/G54</f>
        <v>0.0753989418274535</v>
      </c>
      <c r="F73" s="1" t="s">
        <v>178</v>
      </c>
      <c r="G73" s="1"/>
      <c r="H73" s="1"/>
      <c r="I73" s="1"/>
      <c r="J73" s="1"/>
    </row>
    <row r="74" spans="1:10" ht="15.75">
      <c r="A74" s="1"/>
      <c r="B74" s="1"/>
      <c r="C74" s="1" t="s">
        <v>155</v>
      </c>
      <c r="D74" s="1"/>
      <c r="E74" s="142">
        <f>G62/G54</f>
        <v>0.01830348336140533</v>
      </c>
      <c r="F74" s="1" t="s">
        <v>178</v>
      </c>
      <c r="G74" s="1"/>
      <c r="H74" s="1"/>
      <c r="I74" s="1"/>
      <c r="J74" s="1"/>
    </row>
    <row r="75" spans="1:10" ht="15.75">
      <c r="A75" s="1"/>
      <c r="C75" s="1"/>
      <c r="D75" s="91" t="s">
        <v>156</v>
      </c>
      <c r="E75" s="142">
        <f>G63/G54</f>
        <v>0.004436721309828763</v>
      </c>
      <c r="F75" s="1" t="s">
        <v>178</v>
      </c>
      <c r="G75" s="1"/>
      <c r="H75" s="1"/>
      <c r="I75" s="1"/>
      <c r="J75" s="1"/>
    </row>
    <row r="76" spans="1:10" ht="15.75">
      <c r="A76" s="1"/>
      <c r="B76" s="1"/>
      <c r="C76" s="1" t="s">
        <v>157</v>
      </c>
      <c r="D76" s="1"/>
      <c r="E76" s="142">
        <f>G64/G54</f>
        <v>0.03170031354433986</v>
      </c>
      <c r="F76" s="1" t="s">
        <v>178</v>
      </c>
      <c r="G76" s="1"/>
      <c r="H76" s="1"/>
      <c r="I76" s="1"/>
      <c r="J76" s="1"/>
    </row>
    <row r="77" spans="1:10" ht="15.75">
      <c r="A77" s="1"/>
      <c r="B77" s="1"/>
      <c r="C77" s="1"/>
      <c r="D77" s="1"/>
      <c r="E77" s="142"/>
      <c r="F77" s="1"/>
      <c r="G77" s="1"/>
      <c r="H77" s="1"/>
      <c r="I77" s="1"/>
      <c r="J77" s="1"/>
    </row>
    <row r="78" spans="1:10" ht="15.75">
      <c r="A78" s="1"/>
      <c r="B78" s="1" t="s">
        <v>158</v>
      </c>
      <c r="C78" s="1"/>
      <c r="D78" s="1"/>
      <c r="E78" s="142"/>
      <c r="F78" s="1"/>
      <c r="G78" s="1"/>
      <c r="H78" s="1"/>
      <c r="I78" s="1"/>
      <c r="J78" s="1"/>
    </row>
    <row r="79" spans="1:10" ht="15.75">
      <c r="A79" s="1" t="s">
        <v>159</v>
      </c>
      <c r="B79" s="1"/>
      <c r="C79" s="1"/>
      <c r="D79" s="1"/>
      <c r="E79" s="142"/>
      <c r="F79" s="1"/>
      <c r="G79" s="1"/>
      <c r="H79" s="1"/>
      <c r="I79" s="1"/>
      <c r="J79" s="1"/>
    </row>
    <row r="80" spans="1:10" ht="15.75">
      <c r="A80" s="1"/>
      <c r="B80" s="1" t="s">
        <v>161</v>
      </c>
      <c r="C80" s="1"/>
      <c r="D80" s="1"/>
      <c r="E80" s="142"/>
      <c r="F80" s="1"/>
      <c r="G80" s="1"/>
      <c r="H80" s="1"/>
      <c r="I80" s="1"/>
      <c r="J80" s="1"/>
    </row>
    <row r="81" spans="1:10" ht="15.75">
      <c r="A81" s="1" t="s">
        <v>160</v>
      </c>
      <c r="B81" s="1"/>
      <c r="C81" s="1"/>
      <c r="D81" s="1"/>
      <c r="E81" s="142"/>
      <c r="F81" s="1"/>
      <c r="G81" s="1"/>
      <c r="H81" s="1"/>
      <c r="I81" s="1"/>
      <c r="J81" s="1"/>
    </row>
    <row r="82" spans="1:10" ht="15.75">
      <c r="A82" s="1"/>
      <c r="B82" s="1" t="s">
        <v>165</v>
      </c>
      <c r="C82" s="1"/>
      <c r="D82" s="1"/>
      <c r="E82" s="142"/>
      <c r="F82" s="1"/>
      <c r="G82" s="1"/>
      <c r="H82" s="1"/>
      <c r="I82" s="1"/>
      <c r="J82" s="1"/>
    </row>
    <row r="83" spans="1:10" ht="15.75">
      <c r="A83" s="1" t="s">
        <v>164</v>
      </c>
      <c r="B83" s="1"/>
      <c r="C83" s="1"/>
      <c r="D83" s="1"/>
      <c r="E83" s="142"/>
      <c r="F83" s="1"/>
      <c r="G83" s="1"/>
      <c r="H83" s="1"/>
      <c r="I83" s="1"/>
      <c r="J83" s="1"/>
    </row>
    <row r="84" spans="1:10" ht="15.75">
      <c r="A84" s="1"/>
      <c r="B84" s="1" t="s">
        <v>162</v>
      </c>
      <c r="C84" s="1"/>
      <c r="D84" s="1"/>
      <c r="E84" s="142"/>
      <c r="F84" s="1"/>
      <c r="G84" s="1"/>
      <c r="H84" s="1"/>
      <c r="I84" s="1"/>
      <c r="J84" s="1"/>
    </row>
    <row r="85" spans="1:10" ht="15.75">
      <c r="A85" s="1" t="s">
        <v>163</v>
      </c>
      <c r="B85" s="1"/>
      <c r="C85" s="1"/>
      <c r="D85" s="1"/>
      <c r="E85" s="142"/>
      <c r="F85" s="1"/>
      <c r="G85" s="1"/>
      <c r="H85" s="1"/>
      <c r="I85" s="1"/>
      <c r="J85" s="1"/>
    </row>
    <row r="86" spans="1:10" ht="15.75">
      <c r="A86" s="1"/>
      <c r="B86" s="1" t="s">
        <v>166</v>
      </c>
      <c r="C86" s="1"/>
      <c r="D86" s="1"/>
      <c r="E86" s="142"/>
      <c r="F86" s="1"/>
      <c r="G86" s="1"/>
      <c r="H86" s="1"/>
      <c r="I86" s="1"/>
      <c r="J86" s="1"/>
    </row>
    <row r="87" spans="1:10" ht="15.75">
      <c r="A87" s="1" t="s">
        <v>167</v>
      </c>
      <c r="B87" s="1"/>
      <c r="C87" s="1"/>
      <c r="D87" s="1"/>
      <c r="E87" s="142"/>
      <c r="F87" s="1"/>
      <c r="G87" s="1"/>
      <c r="H87" s="1"/>
      <c r="I87" s="1"/>
      <c r="J87" s="1"/>
    </row>
    <row r="88" spans="1:10" ht="15.75">
      <c r="A88" s="1"/>
      <c r="B88" s="1" t="s">
        <v>168</v>
      </c>
      <c r="C88" s="1"/>
      <c r="D88" s="1"/>
      <c r="E88" s="142"/>
      <c r="F88" s="1"/>
      <c r="G88" s="1"/>
      <c r="H88" s="1"/>
      <c r="I88" s="1"/>
      <c r="J88" s="1"/>
    </row>
    <row r="89" spans="1:10" ht="15.75">
      <c r="A89" s="1"/>
      <c r="B89" s="1"/>
      <c r="C89" s="1"/>
      <c r="D89" s="1"/>
      <c r="E89" s="142"/>
      <c r="F89" s="1"/>
      <c r="G89" s="1"/>
      <c r="H89" s="1"/>
      <c r="I89" s="1"/>
      <c r="J89" s="1"/>
    </row>
    <row r="90" spans="1:10" ht="15.75">
      <c r="A90" s="1"/>
      <c r="B90" s="1"/>
      <c r="C90" s="1"/>
      <c r="D90" s="1"/>
      <c r="E90" s="142"/>
      <c r="F90" s="1"/>
      <c r="G90" s="1"/>
      <c r="H90" s="1"/>
      <c r="I90" s="1"/>
      <c r="J90" s="1"/>
    </row>
    <row r="91" spans="1:10" ht="15.75">
      <c r="A91" s="1"/>
      <c r="B91" s="1" t="s">
        <v>169</v>
      </c>
      <c r="C91" s="1"/>
      <c r="D91" s="1"/>
      <c r="E91" s="142"/>
      <c r="F91" s="1"/>
      <c r="G91" s="1"/>
      <c r="H91" s="1"/>
      <c r="I91" s="1"/>
      <c r="J91" s="1"/>
    </row>
    <row r="92" spans="1:10" ht="15.75">
      <c r="A92" s="1"/>
      <c r="B92" s="1" t="s">
        <v>170</v>
      </c>
      <c r="C92" s="1"/>
      <c r="D92" s="1"/>
      <c r="E92" s="142"/>
      <c r="F92" s="1"/>
      <c r="G92" s="1"/>
      <c r="H92" s="1"/>
      <c r="I92" s="1"/>
      <c r="J92" s="1"/>
    </row>
    <row r="93" spans="1:10" ht="15.75">
      <c r="A93" s="1" t="s">
        <v>171</v>
      </c>
      <c r="B93" s="1"/>
      <c r="C93" s="1"/>
      <c r="D93" s="1"/>
      <c r="E93" s="142"/>
      <c r="F93" s="1"/>
      <c r="G93" s="1"/>
      <c r="H93" s="1"/>
      <c r="I93" s="1"/>
      <c r="J93" s="1"/>
    </row>
    <row r="94" spans="1:10" ht="15.75">
      <c r="A94" s="1"/>
      <c r="B94" s="1"/>
      <c r="C94" s="1"/>
      <c r="D94" s="1"/>
      <c r="E94" s="142"/>
      <c r="F94" s="1"/>
      <c r="G94" s="1"/>
      <c r="H94" s="1"/>
      <c r="I94" s="1"/>
      <c r="J94" s="1"/>
    </row>
    <row r="95" spans="1:10" ht="15.75">
      <c r="A95" s="1"/>
      <c r="B95" s="3" t="s">
        <v>38</v>
      </c>
      <c r="D95" s="1"/>
      <c r="E95" s="1"/>
      <c r="F95" s="1"/>
      <c r="G95" s="1"/>
      <c r="H95" s="1"/>
      <c r="I95" s="1"/>
      <c r="J95" s="1"/>
    </row>
    <row r="96" spans="1:10" ht="15.75">
      <c r="A96" s="1" t="s">
        <v>39</v>
      </c>
      <c r="B96" s="1"/>
      <c r="C96" s="1"/>
      <c r="D96" s="1"/>
      <c r="E96" s="1"/>
      <c r="F96" s="1"/>
      <c r="G96" s="1"/>
      <c r="H96" s="1"/>
      <c r="I96" s="1"/>
      <c r="J96" s="1"/>
    </row>
    <row r="97" spans="1:10" ht="15.75">
      <c r="A97" s="1"/>
      <c r="B97" s="1" t="s">
        <v>40</v>
      </c>
      <c r="D97" s="1"/>
      <c r="E97" s="1"/>
      <c r="F97" s="1"/>
      <c r="G97" s="1"/>
      <c r="H97" s="1"/>
      <c r="I97" s="1"/>
      <c r="J97" s="1"/>
    </row>
    <row r="98" spans="1:10" ht="15.75">
      <c r="A98" s="1" t="s">
        <v>41</v>
      </c>
      <c r="B98" s="1"/>
      <c r="C98" s="1"/>
      <c r="D98" s="1"/>
      <c r="E98" s="1"/>
      <c r="F98" s="1"/>
      <c r="G98" s="1"/>
      <c r="H98" s="1"/>
      <c r="I98" s="1"/>
      <c r="J98" s="1"/>
    </row>
    <row r="99" spans="1:10" ht="15.75">
      <c r="A99" s="1"/>
      <c r="B99" s="1"/>
      <c r="C99" s="1" t="s">
        <v>42</v>
      </c>
      <c r="D99" s="1"/>
      <c r="E99" s="1"/>
      <c r="F99" s="1"/>
      <c r="G99" s="1"/>
      <c r="H99" s="1"/>
      <c r="I99" s="1"/>
      <c r="J99" s="1"/>
    </row>
    <row r="100" spans="1:10" ht="15.75">
      <c r="A100" s="1"/>
      <c r="B100" s="1"/>
      <c r="C100" s="1" t="s">
        <v>43</v>
      </c>
      <c r="D100" s="1"/>
      <c r="E100" s="1"/>
      <c r="F100" s="1"/>
      <c r="G100" s="1"/>
      <c r="H100" s="1"/>
      <c r="I100" s="1"/>
      <c r="J100" s="1"/>
    </row>
    <row r="101" spans="1:10" ht="15.75">
      <c r="A101" s="1"/>
      <c r="B101" s="1"/>
      <c r="C101" s="1" t="s">
        <v>44</v>
      </c>
      <c r="D101" s="1"/>
      <c r="E101" s="1"/>
      <c r="F101" s="1"/>
      <c r="G101" s="1"/>
      <c r="H101" s="1"/>
      <c r="I101" s="1"/>
      <c r="J101" s="1"/>
    </row>
    <row r="102" spans="1:10" ht="15.75">
      <c r="A102" s="1"/>
      <c r="B102" s="1"/>
      <c r="C102" s="1" t="s">
        <v>45</v>
      </c>
      <c r="D102" s="1"/>
      <c r="E102" s="1"/>
      <c r="F102" s="1"/>
      <c r="G102" s="1"/>
      <c r="H102" s="1"/>
      <c r="I102" s="1"/>
      <c r="J102" s="1"/>
    </row>
    <row r="103" spans="1:10" ht="15.75">
      <c r="A103" s="1"/>
      <c r="B103" s="1"/>
      <c r="C103" s="1" t="s">
        <v>46</v>
      </c>
      <c r="D103" s="1"/>
      <c r="E103" s="1"/>
      <c r="F103" s="1"/>
      <c r="G103" s="1"/>
      <c r="H103" s="1"/>
      <c r="I103" s="1"/>
      <c r="J103" s="1"/>
    </row>
    <row r="104" spans="1:10" ht="15.75">
      <c r="A104" s="1"/>
      <c r="B104" s="1"/>
      <c r="C104" s="1" t="s">
        <v>47</v>
      </c>
      <c r="D104" s="1"/>
      <c r="E104" s="1"/>
      <c r="F104" s="1"/>
      <c r="G104" s="1"/>
      <c r="H104" s="1"/>
      <c r="I104" s="1"/>
      <c r="J104" s="1"/>
    </row>
    <row r="105" spans="1:10" ht="15.75">
      <c r="A105" s="1"/>
      <c r="B105" s="1"/>
      <c r="C105" s="1" t="s">
        <v>52</v>
      </c>
      <c r="D105" s="1"/>
      <c r="E105" s="1"/>
      <c r="F105" s="1"/>
      <c r="G105" s="1"/>
      <c r="H105" s="1"/>
      <c r="I105" s="1"/>
      <c r="J105" s="1"/>
    </row>
    <row r="106" spans="1:10" ht="15.75">
      <c r="A106" s="1" t="s">
        <v>53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75">
      <c r="A107" s="1" t="s">
        <v>54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.75">
      <c r="A108" s="1" t="s">
        <v>55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21" ht="15.75">
      <c r="A109" s="1"/>
      <c r="B109" s="1"/>
      <c r="C109" s="1" t="s">
        <v>48</v>
      </c>
      <c r="D109" s="1"/>
      <c r="E109" s="1"/>
      <c r="F109" s="1"/>
      <c r="G109" s="1"/>
      <c r="H109" s="1"/>
      <c r="I109" s="1"/>
      <c r="J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>
      <c r="A110" s="1" t="s">
        <v>49</v>
      </c>
      <c r="B110" s="1"/>
      <c r="C110" s="1"/>
      <c r="D110" s="1"/>
      <c r="E110" s="1"/>
      <c r="F110" s="1"/>
      <c r="G110" s="1"/>
      <c r="H110" s="1"/>
      <c r="I110" s="1"/>
      <c r="J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>
      <c r="A111" s="1" t="s">
        <v>50</v>
      </c>
      <c r="B111" s="1"/>
      <c r="C111" s="1"/>
      <c r="D111" s="1"/>
      <c r="E111" s="1"/>
      <c r="F111" s="1"/>
      <c r="G111" s="1"/>
      <c r="H111" s="1"/>
      <c r="I111" s="1"/>
      <c r="J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>
      <c r="A112" s="1" t="s">
        <v>51</v>
      </c>
      <c r="B112" s="1"/>
      <c r="C112" s="1"/>
      <c r="D112" s="1"/>
      <c r="E112" s="1"/>
      <c r="F112" s="1"/>
      <c r="G112" s="1"/>
      <c r="H112" s="1"/>
      <c r="I112" s="1"/>
      <c r="J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>
      <c r="A113" s="1"/>
      <c r="B113" s="1"/>
      <c r="C113" s="1" t="s">
        <v>172</v>
      </c>
      <c r="D113" s="1"/>
      <c r="E113" s="1"/>
      <c r="F113" s="1"/>
      <c r="G113" s="1"/>
      <c r="H113" s="1"/>
      <c r="I113" s="1"/>
      <c r="J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>
      <c r="A114" s="1" t="s">
        <v>173</v>
      </c>
      <c r="B114" s="1"/>
      <c r="C114" s="1"/>
      <c r="D114" s="1"/>
      <c r="E114" s="1"/>
      <c r="F114" s="1"/>
      <c r="G114" s="1"/>
      <c r="H114" s="1"/>
      <c r="I114" s="1"/>
      <c r="J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10" ht="15.75">
      <c r="A115" s="1"/>
      <c r="B115" s="1"/>
      <c r="C115" s="1"/>
      <c r="D115" s="1"/>
      <c r="E115" s="143"/>
      <c r="F115" s="1"/>
      <c r="G115" s="1"/>
      <c r="H115" s="1"/>
      <c r="I115" s="1"/>
      <c r="J115" s="1"/>
    </row>
    <row r="116" spans="1:10" ht="15.75">
      <c r="A116" s="2" t="s">
        <v>205</v>
      </c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.75">
      <c r="A117" s="1"/>
      <c r="B117" s="1" t="s">
        <v>174</v>
      </c>
      <c r="C117" s="1"/>
      <c r="D117" s="1"/>
      <c r="E117" s="1"/>
      <c r="F117" s="1"/>
      <c r="G117" s="1"/>
      <c r="H117" s="1"/>
      <c r="I117" s="1"/>
      <c r="J117" s="1"/>
    </row>
    <row r="118" spans="1:10" ht="15.75">
      <c r="A118" s="1" t="s">
        <v>30</v>
      </c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.75">
      <c r="A119" s="1" t="s">
        <v>175</v>
      </c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75">
      <c r="A120" s="1" t="s">
        <v>176</v>
      </c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.75">
      <c r="A121" s="1" t="s">
        <v>177</v>
      </c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.75">
      <c r="A122" s="144"/>
      <c r="B122" s="1" t="s">
        <v>188</v>
      </c>
      <c r="C122" s="1"/>
      <c r="D122" s="1"/>
      <c r="E122" s="1"/>
      <c r="F122" s="1"/>
      <c r="G122" s="1"/>
      <c r="H122" s="1"/>
      <c r="I122" s="1"/>
      <c r="J122" s="1"/>
    </row>
    <row r="123" spans="1:10" ht="15.75">
      <c r="A123" s="1" t="s">
        <v>189</v>
      </c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>
      <c r="A124" s="1" t="s">
        <v>179</v>
      </c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>
      <c r="A125" s="1" t="s">
        <v>31</v>
      </c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75">
      <c r="A126" s="1"/>
      <c r="B126" s="1" t="s">
        <v>180</v>
      </c>
      <c r="C126" s="1"/>
      <c r="D126" s="1"/>
      <c r="E126" s="1"/>
      <c r="F126" s="1"/>
      <c r="G126" s="1"/>
      <c r="H126" s="1"/>
      <c r="I126" s="1"/>
      <c r="J126" s="1"/>
    </row>
    <row r="127" spans="1:10" ht="15.75">
      <c r="A127" s="1" t="s">
        <v>181</v>
      </c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75">
      <c r="A128" s="1" t="s">
        <v>183</v>
      </c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>
      <c r="A129" s="1" t="s">
        <v>182</v>
      </c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>
      <c r="A130" s="1" t="s">
        <v>184</v>
      </c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>
      <c r="A131" s="1" t="s">
        <v>185</v>
      </c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>
      <c r="A132" s="1" t="s">
        <v>186</v>
      </c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>
      <c r="A133" s="1" t="s">
        <v>187</v>
      </c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>
      <c r="A134" s="1"/>
      <c r="B134" s="1" t="s">
        <v>32</v>
      </c>
      <c r="C134" s="1"/>
      <c r="D134" s="1"/>
      <c r="E134" s="1"/>
      <c r="F134" s="1"/>
      <c r="G134" s="1"/>
      <c r="H134" s="1"/>
      <c r="I134" s="1"/>
      <c r="J134" s="1"/>
    </row>
    <row r="135" spans="1:10" ht="15.75">
      <c r="A135" s="1" t="s">
        <v>190</v>
      </c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>
      <c r="A136" s="1" t="s">
        <v>191</v>
      </c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>
      <c r="A138" s="2" t="s">
        <v>206</v>
      </c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>
      <c r="A139" s="1"/>
      <c r="B139" s="1" t="s">
        <v>174</v>
      </c>
      <c r="C139" s="1"/>
      <c r="D139" s="1"/>
      <c r="E139" s="1"/>
      <c r="F139" s="1"/>
      <c r="G139" s="1"/>
      <c r="H139" s="1"/>
      <c r="I139" s="1"/>
      <c r="J139" s="1"/>
    </row>
    <row r="140" spans="1:10" ht="15.75">
      <c r="A140" s="1" t="s">
        <v>33</v>
      </c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>
      <c r="A141" s="1" t="s">
        <v>192</v>
      </c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>
      <c r="A142" s="1" t="s">
        <v>193</v>
      </c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>
      <c r="A143" s="1" t="s">
        <v>194</v>
      </c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>
      <c r="A144" s="1"/>
      <c r="B144" s="1" t="s">
        <v>195</v>
      </c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 t="s">
        <v>196</v>
      </c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 t="s">
        <v>197</v>
      </c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 t="s">
        <v>198</v>
      </c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 t="s">
        <v>34</v>
      </c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 t="s">
        <v>35</v>
      </c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 t="s">
        <v>200</v>
      </c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 t="s">
        <v>201</v>
      </c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 t="s">
        <v>36</v>
      </c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 t="s">
        <v>37</v>
      </c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 t="s">
        <v>199</v>
      </c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 t="s">
        <v>202</v>
      </c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 t="s">
        <v>203</v>
      </c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 t="s">
        <v>204</v>
      </c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</row>
    <row r="159" spans="1:10" ht="15.75">
      <c r="A159" s="2" t="s">
        <v>207</v>
      </c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2" t="s">
        <v>208</v>
      </c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 t="s">
        <v>211</v>
      </c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 t="s">
        <v>212</v>
      </c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2" t="s">
        <v>209</v>
      </c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 t="s">
        <v>213</v>
      </c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 t="s">
        <v>214</v>
      </c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 t="s">
        <v>215</v>
      </c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2" t="s">
        <v>210</v>
      </c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 t="s">
        <v>216</v>
      </c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 t="s">
        <v>217</v>
      </c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</row>
    <row r="171" spans="1:10" ht="15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</row>
    <row r="172" spans="1:10" ht="15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5">
      <c r="A173" s="7"/>
      <c r="B173" s="7"/>
      <c r="C173" s="7"/>
      <c r="D173" s="7"/>
      <c r="E173" s="7"/>
      <c r="F173" s="7"/>
      <c r="G173" s="7"/>
      <c r="H173" s="7"/>
      <c r="I173" s="7"/>
      <c r="J173" s="7"/>
    </row>
  </sheetData>
  <mergeCells count="68">
    <mergeCell ref="A67:D67"/>
    <mergeCell ref="E67:F67"/>
    <mergeCell ref="G67:H67"/>
    <mergeCell ref="I67:J67"/>
    <mergeCell ref="A66:D66"/>
    <mergeCell ref="E66:F66"/>
    <mergeCell ref="G66:H66"/>
    <mergeCell ref="I66:J66"/>
    <mergeCell ref="A65:D65"/>
    <mergeCell ref="E65:F65"/>
    <mergeCell ref="G65:H65"/>
    <mergeCell ref="I65:J65"/>
    <mergeCell ref="A64:D64"/>
    <mergeCell ref="E64:F64"/>
    <mergeCell ref="G64:H64"/>
    <mergeCell ref="I64:J64"/>
    <mergeCell ref="A63:D63"/>
    <mergeCell ref="E63:F63"/>
    <mergeCell ref="G63:H63"/>
    <mergeCell ref="I63:J63"/>
    <mergeCell ref="A62:D62"/>
    <mergeCell ref="E62:F62"/>
    <mergeCell ref="G62:H62"/>
    <mergeCell ref="I62:J62"/>
    <mergeCell ref="A61:D61"/>
    <mergeCell ref="E61:F61"/>
    <mergeCell ref="G61:H61"/>
    <mergeCell ref="I61:J61"/>
    <mergeCell ref="A60:D60"/>
    <mergeCell ref="E60:F60"/>
    <mergeCell ref="G60:H60"/>
    <mergeCell ref="I60:J60"/>
    <mergeCell ref="A59:D59"/>
    <mergeCell ref="E59:F59"/>
    <mergeCell ref="G59:H59"/>
    <mergeCell ref="I59:J59"/>
    <mergeCell ref="A58:D58"/>
    <mergeCell ref="E58:F58"/>
    <mergeCell ref="G58:H58"/>
    <mergeCell ref="I58:J58"/>
    <mergeCell ref="A57:D57"/>
    <mergeCell ref="E57:F57"/>
    <mergeCell ref="G57:H57"/>
    <mergeCell ref="I57:J57"/>
    <mergeCell ref="A56:D56"/>
    <mergeCell ref="E56:F56"/>
    <mergeCell ref="G56:H56"/>
    <mergeCell ref="I56:J56"/>
    <mergeCell ref="A55:D55"/>
    <mergeCell ref="E55:F55"/>
    <mergeCell ref="G55:H55"/>
    <mergeCell ref="I55:J55"/>
    <mergeCell ref="A54:D54"/>
    <mergeCell ref="E54:F54"/>
    <mergeCell ref="G54:H54"/>
    <mergeCell ref="I54:J54"/>
    <mergeCell ref="A53:D53"/>
    <mergeCell ref="E53:F53"/>
    <mergeCell ref="G53:H53"/>
    <mergeCell ref="I53:J53"/>
    <mergeCell ref="A52:D52"/>
    <mergeCell ref="E52:F52"/>
    <mergeCell ref="G52:H52"/>
    <mergeCell ref="I52:J52"/>
    <mergeCell ref="I51:J51"/>
    <mergeCell ref="G51:H51"/>
    <mergeCell ref="E51:F51"/>
    <mergeCell ref="A51:D5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workbookViewId="0" topLeftCell="E1">
      <selection activeCell="L2" sqref="L2"/>
    </sheetView>
  </sheetViews>
  <sheetFormatPr defaultColWidth="9.140625" defaultRowHeight="12.75"/>
  <cols>
    <col min="1" max="1" width="29.57421875" style="0" customWidth="1"/>
    <col min="2" max="2" width="12.00390625" style="0" customWidth="1"/>
    <col min="3" max="3" width="10.28125" style="0" customWidth="1"/>
    <col min="4" max="5" width="10.7109375" style="0" customWidth="1"/>
    <col min="6" max="6" width="10.8515625" style="0" customWidth="1"/>
    <col min="7" max="7" width="11.28125" style="0" customWidth="1"/>
    <col min="8" max="8" width="11.140625" style="0" customWidth="1"/>
    <col min="9" max="9" width="10.8515625" style="0" customWidth="1"/>
    <col min="10" max="10" width="10.7109375" style="0" customWidth="1"/>
    <col min="11" max="14" width="11.57421875" style="0" customWidth="1"/>
    <col min="15" max="15" width="11.7109375" style="0" customWidth="1"/>
  </cols>
  <sheetData>
    <row r="1" spans="1:15" ht="15.75">
      <c r="A1" s="8"/>
      <c r="B1" s="8"/>
      <c r="C1" s="9"/>
      <c r="F1" s="10" t="s">
        <v>115</v>
      </c>
      <c r="O1" s="11"/>
    </row>
    <row r="2" spans="1:15" ht="16.5" thickBot="1">
      <c r="A2" s="88" t="s">
        <v>122</v>
      </c>
      <c r="B2" s="12"/>
      <c r="C2" s="9"/>
      <c r="O2" s="13" t="s">
        <v>85</v>
      </c>
    </row>
    <row r="3" spans="1:15" ht="13.5" thickBot="1">
      <c r="A3" s="14"/>
      <c r="B3" s="14"/>
      <c r="C3" s="157"/>
      <c r="D3" s="158"/>
      <c r="E3" s="158"/>
      <c r="F3" s="158"/>
      <c r="G3" s="158"/>
      <c r="H3" s="158"/>
      <c r="I3" s="158"/>
      <c r="J3" s="158"/>
      <c r="K3" s="158"/>
      <c r="L3" s="137"/>
      <c r="M3" s="137"/>
      <c r="N3" s="137"/>
      <c r="O3" s="15"/>
    </row>
    <row r="4" spans="1:15" ht="13.5" thickBot="1">
      <c r="A4" s="16" t="s">
        <v>57</v>
      </c>
      <c r="B4" s="16"/>
      <c r="C4" s="17" t="s">
        <v>86</v>
      </c>
      <c r="D4" s="18" t="s">
        <v>87</v>
      </c>
      <c r="E4" s="17" t="s">
        <v>88</v>
      </c>
      <c r="F4" s="18" t="s">
        <v>89</v>
      </c>
      <c r="G4" s="17" t="s">
        <v>90</v>
      </c>
      <c r="H4" s="18" t="s">
        <v>91</v>
      </c>
      <c r="I4" s="17" t="s">
        <v>92</v>
      </c>
      <c r="J4" s="18" t="s">
        <v>93</v>
      </c>
      <c r="K4" s="19" t="s">
        <v>94</v>
      </c>
      <c r="L4" s="19" t="s">
        <v>125</v>
      </c>
      <c r="M4" s="19" t="s">
        <v>126</v>
      </c>
      <c r="N4" s="17" t="s">
        <v>127</v>
      </c>
      <c r="O4" s="20" t="s">
        <v>95</v>
      </c>
    </row>
    <row r="5" spans="1:15" ht="13.5" thickBot="1">
      <c r="A5" s="21" t="s">
        <v>96</v>
      </c>
      <c r="B5" s="21"/>
      <c r="C5" s="22">
        <v>2074694.01</v>
      </c>
      <c r="D5" s="23">
        <v>2768576.31</v>
      </c>
      <c r="E5" s="22">
        <v>3353581.73</v>
      </c>
      <c r="F5" s="23">
        <v>3133835.8</v>
      </c>
      <c r="G5" s="22">
        <v>2462449.2</v>
      </c>
      <c r="H5" s="24">
        <v>2369314.32</v>
      </c>
      <c r="I5" s="25">
        <v>2215593.73</v>
      </c>
      <c r="J5" s="24">
        <v>2227360.97</v>
      </c>
      <c r="K5" s="26">
        <v>2303303.33</v>
      </c>
      <c r="L5" s="26">
        <v>2503681.64</v>
      </c>
      <c r="M5" s="26">
        <v>2910334.66</v>
      </c>
      <c r="N5" s="26">
        <v>4631739.64</v>
      </c>
      <c r="O5" s="27">
        <f>SUM(C5:N5)</f>
        <v>32954465.34</v>
      </c>
    </row>
    <row r="6" spans="1:15" ht="13.5" thickBot="1">
      <c r="A6" s="21" t="s">
        <v>97</v>
      </c>
      <c r="B6" s="21"/>
      <c r="C6" s="22"/>
      <c r="D6" s="23"/>
      <c r="E6" s="22">
        <v>4378600</v>
      </c>
      <c r="F6" s="23"/>
      <c r="G6" s="22"/>
      <c r="H6" s="24"/>
      <c r="I6" s="25"/>
      <c r="J6" s="24"/>
      <c r="K6" s="26"/>
      <c r="L6" s="26">
        <v>2500000</v>
      </c>
      <c r="M6" s="26"/>
      <c r="N6" s="26">
        <v>3671400</v>
      </c>
      <c r="O6" s="27">
        <f aca="true" t="shared" si="0" ref="O6:O16">SUM(C6:N6)</f>
        <v>10550000</v>
      </c>
    </row>
    <row r="7" spans="1:15" ht="13.5" thickBot="1">
      <c r="A7" s="28" t="s">
        <v>98</v>
      </c>
      <c r="B7" s="28"/>
      <c r="C7" s="29">
        <v>2154247.26</v>
      </c>
      <c r="D7" s="30">
        <v>2704605.29</v>
      </c>
      <c r="E7" s="29">
        <v>7513433.5</v>
      </c>
      <c r="F7" s="30">
        <v>3320492.19</v>
      </c>
      <c r="G7" s="29">
        <v>2565121.45</v>
      </c>
      <c r="H7" s="30">
        <v>2353666.04</v>
      </c>
      <c r="I7" s="29">
        <v>2127539.63</v>
      </c>
      <c r="J7" s="30">
        <v>2272949.06</v>
      </c>
      <c r="K7" s="31">
        <v>2225887.55</v>
      </c>
      <c r="L7" s="31">
        <f>L8+L9+L10+L11+L12+L13+L14+L15+L16</f>
        <v>4991888.639999999</v>
      </c>
      <c r="M7" s="31">
        <f>M8+M9+M10+M11+M12+M13+M14+M15+M16</f>
        <v>2885140.3300000005</v>
      </c>
      <c r="N7" s="31">
        <f>N8+N9+N10+N11+N12+N13+N14+N15+N16</f>
        <v>7981042.2299999995</v>
      </c>
      <c r="O7" s="27">
        <f t="shared" si="0"/>
        <v>43096013.169999994</v>
      </c>
    </row>
    <row r="8" spans="1:15" ht="12.75">
      <c r="A8" s="32" t="s">
        <v>99</v>
      </c>
      <c r="B8" s="32"/>
      <c r="C8" s="33">
        <v>1223375.76</v>
      </c>
      <c r="D8" s="33">
        <v>783156.27</v>
      </c>
      <c r="E8" s="33">
        <v>1045332.15</v>
      </c>
      <c r="F8" s="33">
        <v>894118.2</v>
      </c>
      <c r="G8" s="34">
        <v>1001431.86</v>
      </c>
      <c r="H8" s="33">
        <v>887353.47</v>
      </c>
      <c r="I8" s="34">
        <v>636481.43</v>
      </c>
      <c r="J8" s="33">
        <v>686182.59</v>
      </c>
      <c r="K8" s="33">
        <v>732562.2</v>
      </c>
      <c r="L8" s="33">
        <v>970113.74</v>
      </c>
      <c r="M8" s="33">
        <v>902200.71</v>
      </c>
      <c r="N8" s="141">
        <v>931076.84</v>
      </c>
      <c r="O8" s="140">
        <f t="shared" si="0"/>
        <v>10693385.219999999</v>
      </c>
    </row>
    <row r="9" spans="1:15" ht="12.75">
      <c r="A9" s="35" t="s">
        <v>100</v>
      </c>
      <c r="B9" s="35"/>
      <c r="C9" s="36">
        <v>0</v>
      </c>
      <c r="D9" s="36">
        <v>641652.53</v>
      </c>
      <c r="E9" s="36">
        <v>447904.1</v>
      </c>
      <c r="F9" s="36">
        <v>614879.93</v>
      </c>
      <c r="G9" s="37">
        <v>367883</v>
      </c>
      <c r="H9" s="36">
        <v>434981.35</v>
      </c>
      <c r="I9" s="37">
        <v>420720.11</v>
      </c>
      <c r="J9" s="36">
        <v>559445.86</v>
      </c>
      <c r="K9" s="36">
        <v>354949.83</v>
      </c>
      <c r="L9" s="36">
        <v>546244.44</v>
      </c>
      <c r="M9" s="36">
        <v>454906.53</v>
      </c>
      <c r="N9" s="139">
        <v>497642.1</v>
      </c>
      <c r="O9" s="41">
        <f t="shared" si="0"/>
        <v>5341209.78</v>
      </c>
    </row>
    <row r="10" spans="1:15" ht="12.75">
      <c r="A10" s="35" t="s">
        <v>101</v>
      </c>
      <c r="B10" s="35"/>
      <c r="C10" s="36">
        <v>516340.09</v>
      </c>
      <c r="D10" s="36">
        <v>500000</v>
      </c>
      <c r="E10" s="36">
        <v>5100000</v>
      </c>
      <c r="F10" s="36">
        <v>1000000</v>
      </c>
      <c r="G10" s="37">
        <v>500000</v>
      </c>
      <c r="H10" s="36">
        <v>514615</v>
      </c>
      <c r="I10" s="37">
        <v>800000</v>
      </c>
      <c r="J10" s="36">
        <v>800000</v>
      </c>
      <c r="K10" s="36">
        <v>800000</v>
      </c>
      <c r="L10" s="36">
        <v>3100000</v>
      </c>
      <c r="M10" s="36">
        <v>1030000</v>
      </c>
      <c r="N10" s="139">
        <v>5883710</v>
      </c>
      <c r="O10" s="41">
        <f t="shared" si="0"/>
        <v>20544665.09</v>
      </c>
    </row>
    <row r="11" spans="1:15" ht="12.75">
      <c r="A11" s="35" t="s">
        <v>102</v>
      </c>
      <c r="B11" s="35"/>
      <c r="C11" s="36">
        <v>0</v>
      </c>
      <c r="D11" s="36">
        <v>227450</v>
      </c>
      <c r="E11" s="36">
        <v>227450</v>
      </c>
      <c r="F11" s="36">
        <v>227450</v>
      </c>
      <c r="G11" s="37">
        <v>57450</v>
      </c>
      <c r="H11" s="36">
        <v>57450</v>
      </c>
      <c r="I11" s="37">
        <v>57440</v>
      </c>
      <c r="J11" s="36">
        <v>0</v>
      </c>
      <c r="K11" s="36">
        <v>0</v>
      </c>
      <c r="L11" s="36">
        <v>0</v>
      </c>
      <c r="M11" s="36">
        <v>0</v>
      </c>
      <c r="N11" s="139">
        <v>0</v>
      </c>
      <c r="O11" s="41">
        <f t="shared" si="0"/>
        <v>854690</v>
      </c>
    </row>
    <row r="12" spans="1:15" ht="12.75">
      <c r="A12" s="35" t="s">
        <v>103</v>
      </c>
      <c r="B12" s="35"/>
      <c r="C12" s="36">
        <v>0</v>
      </c>
      <c r="D12" s="36">
        <v>0</v>
      </c>
      <c r="E12" s="36">
        <v>0</v>
      </c>
      <c r="F12" s="36">
        <v>0</v>
      </c>
      <c r="G12" s="37">
        <v>0</v>
      </c>
      <c r="H12" s="36">
        <v>0</v>
      </c>
      <c r="I12" s="37">
        <v>0</v>
      </c>
      <c r="J12" s="36">
        <v>0</v>
      </c>
      <c r="K12" s="36">
        <v>66500</v>
      </c>
      <c r="L12" s="36">
        <v>0</v>
      </c>
      <c r="M12" s="36">
        <v>0</v>
      </c>
      <c r="N12" s="139">
        <v>0</v>
      </c>
      <c r="O12" s="41">
        <f t="shared" si="0"/>
        <v>66500</v>
      </c>
    </row>
    <row r="13" spans="1:15" ht="12.75">
      <c r="A13" s="35" t="s">
        <v>104</v>
      </c>
      <c r="B13" s="35"/>
      <c r="C13" s="36">
        <v>292231.4</v>
      </c>
      <c r="D13" s="36">
        <v>430099.86</v>
      </c>
      <c r="E13" s="36">
        <v>441521.87</v>
      </c>
      <c r="F13" s="36">
        <v>425108.85</v>
      </c>
      <c r="G13" s="37">
        <v>356814.36</v>
      </c>
      <c r="H13" s="36">
        <v>256348.03</v>
      </c>
      <c r="I13" s="37">
        <v>39513.67</v>
      </c>
      <c r="J13" s="36">
        <v>27910.47</v>
      </c>
      <c r="K13" s="36">
        <v>26261.88</v>
      </c>
      <c r="L13" s="36">
        <v>118855.85</v>
      </c>
      <c r="M13" s="36">
        <v>367750.14</v>
      </c>
      <c r="N13" s="139">
        <v>466977.41</v>
      </c>
      <c r="O13" s="41">
        <f t="shared" si="0"/>
        <v>3249393.79</v>
      </c>
    </row>
    <row r="14" spans="1:15" ht="12.75">
      <c r="A14" s="35" t="s">
        <v>105</v>
      </c>
      <c r="B14" s="35"/>
      <c r="C14" s="36">
        <v>37204</v>
      </c>
      <c r="D14" s="36">
        <v>15374</v>
      </c>
      <c r="E14" s="36">
        <v>147101.44</v>
      </c>
      <c r="F14" s="36">
        <v>11160.82</v>
      </c>
      <c r="G14" s="37">
        <v>200749.31</v>
      </c>
      <c r="H14" s="36">
        <v>36054.91</v>
      </c>
      <c r="I14" s="37">
        <v>38524.24</v>
      </c>
      <c r="J14" s="36">
        <v>32578.01</v>
      </c>
      <c r="K14" s="36">
        <v>140723</v>
      </c>
      <c r="L14" s="36">
        <v>75658.43</v>
      </c>
      <c r="M14" s="36">
        <v>26985</v>
      </c>
      <c r="N14" s="139">
        <v>26694</v>
      </c>
      <c r="O14" s="41">
        <f t="shared" si="0"/>
        <v>788807.1599999999</v>
      </c>
    </row>
    <row r="15" spans="1:15" ht="12.75">
      <c r="A15" s="35" t="s">
        <v>106</v>
      </c>
      <c r="B15" s="35"/>
      <c r="C15" s="36">
        <v>0</v>
      </c>
      <c r="D15" s="36">
        <v>0</v>
      </c>
      <c r="E15" s="36">
        <v>0</v>
      </c>
      <c r="F15" s="36">
        <v>45220</v>
      </c>
      <c r="G15" s="37">
        <v>0</v>
      </c>
      <c r="H15" s="36">
        <v>0</v>
      </c>
      <c r="I15" s="37">
        <v>0</v>
      </c>
      <c r="J15" s="36">
        <v>45985</v>
      </c>
      <c r="K15" s="36">
        <v>50000</v>
      </c>
      <c r="L15" s="36">
        <v>0</v>
      </c>
      <c r="M15" s="36">
        <v>0</v>
      </c>
      <c r="N15" s="139">
        <v>50000</v>
      </c>
      <c r="O15" s="41">
        <f t="shared" si="0"/>
        <v>191205</v>
      </c>
    </row>
    <row r="16" spans="1:15" ht="12.75">
      <c r="A16" s="38" t="s">
        <v>107</v>
      </c>
      <c r="B16" s="38"/>
      <c r="C16" s="39">
        <f aca="true" t="shared" si="1" ref="C16:J16">C7-C8-C9-C10-C11-C13-C14-C15</f>
        <v>85096.00999999972</v>
      </c>
      <c r="D16" s="39">
        <f t="shared" si="1"/>
        <v>106872.63</v>
      </c>
      <c r="E16" s="39">
        <f t="shared" si="1"/>
        <v>104123.94</v>
      </c>
      <c r="F16" s="39">
        <f t="shared" si="1"/>
        <v>102554.39000000007</v>
      </c>
      <c r="G16" s="40">
        <f t="shared" si="1"/>
        <v>80792.92000000033</v>
      </c>
      <c r="H16" s="39">
        <f t="shared" si="1"/>
        <v>166863.2800000001</v>
      </c>
      <c r="I16" s="40">
        <f t="shared" si="1"/>
        <v>134860.17999999988</v>
      </c>
      <c r="J16" s="39">
        <f t="shared" si="1"/>
        <v>120847.13000000021</v>
      </c>
      <c r="K16" s="39">
        <f>K7-K8-K9-K10-K11-K12-K13-K14-K15</f>
        <v>54890.63999999978</v>
      </c>
      <c r="L16" s="39">
        <v>181016.18</v>
      </c>
      <c r="M16" s="39">
        <v>103297.95</v>
      </c>
      <c r="N16" s="78">
        <v>124941.88</v>
      </c>
      <c r="O16" s="41">
        <f t="shared" si="0"/>
        <v>1366157.13</v>
      </c>
    </row>
    <row r="17" spans="1:15" ht="12.75">
      <c r="A17" s="42" t="s">
        <v>108</v>
      </c>
      <c r="B17" s="42"/>
      <c r="C17" s="43">
        <v>216633.45</v>
      </c>
      <c r="D17" s="44">
        <v>137080.2</v>
      </c>
      <c r="E17" s="45">
        <v>201051.22</v>
      </c>
      <c r="F17" s="44">
        <v>419799.45</v>
      </c>
      <c r="G17" s="45">
        <v>233143.06</v>
      </c>
      <c r="H17" s="44">
        <v>130470.81</v>
      </c>
      <c r="I17" s="45">
        <v>146119.09</v>
      </c>
      <c r="J17" s="44">
        <v>234173.19</v>
      </c>
      <c r="K17" s="46">
        <v>188585.1</v>
      </c>
      <c r="L17" s="46">
        <f>K18</f>
        <v>266000.88000000035</v>
      </c>
      <c r="M17" s="46">
        <f>L18</f>
        <v>277793.88000000175</v>
      </c>
      <c r="N17" s="46">
        <f>M18</f>
        <v>302988.21000000136</v>
      </c>
      <c r="O17" s="47"/>
    </row>
    <row r="18" spans="1:15" ht="13.5" thickBot="1">
      <c r="A18" s="48" t="s">
        <v>109</v>
      </c>
      <c r="B18" s="48"/>
      <c r="C18" s="49">
        <f>C17+C5-C7</f>
        <v>137080.2000000002</v>
      </c>
      <c r="D18" s="50">
        <v>201051.22</v>
      </c>
      <c r="E18" s="51">
        <f>E17+E5+E6-E7</f>
        <v>419799.4500000002</v>
      </c>
      <c r="F18" s="52">
        <f aca="true" t="shared" si="2" ref="F18:K18">F17+F5-F7</f>
        <v>233143.06000000006</v>
      </c>
      <c r="G18" s="51">
        <f t="shared" si="2"/>
        <v>130470.81000000006</v>
      </c>
      <c r="H18" s="51">
        <f t="shared" si="2"/>
        <v>146119.08999999985</v>
      </c>
      <c r="I18" s="51">
        <f t="shared" si="2"/>
        <v>234173.18999999994</v>
      </c>
      <c r="J18" s="51">
        <f t="shared" si="2"/>
        <v>188585.1000000001</v>
      </c>
      <c r="K18" s="53">
        <f t="shared" si="2"/>
        <v>266000.88000000035</v>
      </c>
      <c r="L18" s="51">
        <f>L17+L5+L6-L7</f>
        <v>277793.88000000175</v>
      </c>
      <c r="M18" s="51">
        <f>M17+M5+M6-M7</f>
        <v>302988.21000000136</v>
      </c>
      <c r="N18" s="51">
        <f>N17+N5+N6-N7</f>
        <v>625085.620000002</v>
      </c>
      <c r="O18" s="54"/>
    </row>
    <row r="19" spans="1:15" ht="12.75">
      <c r="A19" s="55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</row>
    <row r="20" spans="1:15" ht="16.5" thickBot="1">
      <c r="A20" s="89" t="s">
        <v>123</v>
      </c>
      <c r="B20" s="58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</row>
    <row r="21" spans="1:15" ht="14.25" thickBot="1">
      <c r="A21" s="14"/>
      <c r="B21" s="59" t="s">
        <v>110</v>
      </c>
      <c r="C21" s="157"/>
      <c r="D21" s="158"/>
      <c r="E21" s="158"/>
      <c r="F21" s="158"/>
      <c r="G21" s="158"/>
      <c r="H21" s="158"/>
      <c r="I21" s="158"/>
      <c r="J21" s="158"/>
      <c r="K21" s="158"/>
      <c r="L21" s="137"/>
      <c r="M21" s="137"/>
      <c r="N21" s="137"/>
      <c r="O21" s="15"/>
    </row>
    <row r="22" spans="1:15" ht="15" thickBot="1">
      <c r="A22" s="16" t="s">
        <v>57</v>
      </c>
      <c r="B22" s="60" t="s">
        <v>111</v>
      </c>
      <c r="C22" s="17" t="s">
        <v>86</v>
      </c>
      <c r="D22" s="18" t="s">
        <v>87</v>
      </c>
      <c r="E22" s="17" t="s">
        <v>88</v>
      </c>
      <c r="F22" s="18" t="s">
        <v>89</v>
      </c>
      <c r="G22" s="17" t="s">
        <v>90</v>
      </c>
      <c r="H22" s="18" t="s">
        <v>91</v>
      </c>
      <c r="I22" s="17" t="s">
        <v>92</v>
      </c>
      <c r="J22" s="18" t="s">
        <v>93</v>
      </c>
      <c r="K22" s="19" t="s">
        <v>94</v>
      </c>
      <c r="L22" s="17" t="s">
        <v>125</v>
      </c>
      <c r="M22" s="19" t="s">
        <v>126</v>
      </c>
      <c r="N22" s="17" t="s">
        <v>127</v>
      </c>
      <c r="O22" s="20" t="s">
        <v>95</v>
      </c>
    </row>
    <row r="23" spans="1:15" ht="13.5" thickBot="1">
      <c r="A23" s="21" t="s">
        <v>96</v>
      </c>
      <c r="B23" s="61">
        <f>O23</f>
        <v>32095750</v>
      </c>
      <c r="C23" s="22">
        <v>2074694</v>
      </c>
      <c r="D23" s="23">
        <v>2594452</v>
      </c>
      <c r="E23" s="22">
        <v>3390337</v>
      </c>
      <c r="F23" s="23">
        <v>3185102</v>
      </c>
      <c r="G23" s="22">
        <v>2660096</v>
      </c>
      <c r="H23" s="24">
        <v>2176835</v>
      </c>
      <c r="I23" s="25">
        <v>2377942</v>
      </c>
      <c r="J23" s="24">
        <v>2389773</v>
      </c>
      <c r="K23" s="26">
        <v>2369110</v>
      </c>
      <c r="L23" s="25">
        <v>2165127</v>
      </c>
      <c r="M23" s="26">
        <v>3032356</v>
      </c>
      <c r="N23" s="26">
        <v>3679926</v>
      </c>
      <c r="O23" s="27">
        <f>SUM(C23:N23)</f>
        <v>32095750</v>
      </c>
    </row>
    <row r="24" spans="1:15" ht="13.5" thickBot="1">
      <c r="A24" s="21" t="s">
        <v>97</v>
      </c>
      <c r="B24" s="61">
        <v>10500000</v>
      </c>
      <c r="C24" s="22"/>
      <c r="D24" s="23">
        <v>3000000</v>
      </c>
      <c r="E24" s="22">
        <v>2000000</v>
      </c>
      <c r="F24" s="23">
        <v>1000000</v>
      </c>
      <c r="G24" s="22"/>
      <c r="H24" s="24"/>
      <c r="I24" s="25"/>
      <c r="J24" s="24">
        <v>2000000</v>
      </c>
      <c r="K24" s="26">
        <v>1800000</v>
      </c>
      <c r="L24" s="25">
        <v>700000</v>
      </c>
      <c r="M24" s="26"/>
      <c r="N24" s="26"/>
      <c r="O24" s="27">
        <f aca="true" t="shared" si="3" ref="O24:O34">SUM(C24:N24)</f>
        <v>10500000</v>
      </c>
    </row>
    <row r="25" spans="1:15" ht="13.5" thickBot="1">
      <c r="A25" s="28" t="s">
        <v>98</v>
      </c>
      <c r="B25" s="62">
        <f>B26+B27+B28+B29+B30+B31+B32+B33+B34</f>
        <v>42759835.25</v>
      </c>
      <c r="C25" s="29">
        <f>C26+C27+C28+C29+C30+C31+C32+C33+C34</f>
        <v>2154247.25</v>
      </c>
      <c r="D25" s="29">
        <f>D26+D27+D28+D29+D30+D31+D32+D33+D34</f>
        <v>5716879</v>
      </c>
      <c r="E25" s="29">
        <f>E26+E27+E28+E29+E30+E31+E32+E33+E34</f>
        <v>5338557</v>
      </c>
      <c r="F25" s="29">
        <f aca="true" t="shared" si="4" ref="F25:K25">F26+F27+F28+F29+F30+F31+F32+F33+F34</f>
        <v>4229025</v>
      </c>
      <c r="G25" s="29">
        <f t="shared" si="4"/>
        <v>2629427</v>
      </c>
      <c r="H25" s="29">
        <f t="shared" si="4"/>
        <v>2185524</v>
      </c>
      <c r="I25" s="29">
        <f t="shared" si="4"/>
        <v>2402560</v>
      </c>
      <c r="J25" s="29">
        <f t="shared" si="4"/>
        <v>4365559</v>
      </c>
      <c r="K25" s="29">
        <f t="shared" si="4"/>
        <v>4198804</v>
      </c>
      <c r="L25" s="29">
        <f>L26+L27+L28+L29+L30+L31+L32+L33+L34</f>
        <v>2866308</v>
      </c>
      <c r="M25" s="31">
        <f>M26+M27+M28+M29+M30+M31+M32+M33+M34</f>
        <v>3027927</v>
      </c>
      <c r="N25" s="31">
        <f>N26+N27+N28+N29+N30+N31+N32+N33+N34</f>
        <v>3645018</v>
      </c>
      <c r="O25" s="27">
        <f t="shared" si="3"/>
        <v>42759835.25</v>
      </c>
    </row>
    <row r="26" spans="1:15" ht="12.75">
      <c r="A26" s="63" t="s">
        <v>99</v>
      </c>
      <c r="B26" s="64">
        <v>11201893.25</v>
      </c>
      <c r="C26" s="65">
        <v>1209426.25</v>
      </c>
      <c r="D26" s="66">
        <v>948968</v>
      </c>
      <c r="E26" s="67">
        <v>851094</v>
      </c>
      <c r="F26" s="69">
        <v>1058227</v>
      </c>
      <c r="G26" s="67">
        <v>1197627</v>
      </c>
      <c r="H26" s="67">
        <v>763656</v>
      </c>
      <c r="I26" s="69">
        <v>937702</v>
      </c>
      <c r="J26" s="67">
        <v>719266</v>
      </c>
      <c r="K26" s="69">
        <v>658651</v>
      </c>
      <c r="L26" s="67">
        <v>739397</v>
      </c>
      <c r="M26" s="67">
        <v>887406</v>
      </c>
      <c r="N26" s="68">
        <v>1230473</v>
      </c>
      <c r="O26" s="140">
        <f t="shared" si="3"/>
        <v>11201893.25</v>
      </c>
    </row>
    <row r="27" spans="1:15" ht="12.75">
      <c r="A27" s="70" t="s">
        <v>100</v>
      </c>
      <c r="B27" s="71">
        <v>4909832</v>
      </c>
      <c r="C27" s="72">
        <v>0</v>
      </c>
      <c r="D27" s="73">
        <v>832528</v>
      </c>
      <c r="E27" s="74">
        <v>324590</v>
      </c>
      <c r="F27" s="76">
        <v>479195</v>
      </c>
      <c r="G27" s="74">
        <v>398022</v>
      </c>
      <c r="H27" s="74">
        <v>483400</v>
      </c>
      <c r="I27" s="76">
        <v>389900</v>
      </c>
      <c r="J27" s="74">
        <v>375000</v>
      </c>
      <c r="K27" s="76">
        <v>300000</v>
      </c>
      <c r="L27" s="74">
        <v>301112</v>
      </c>
      <c r="M27" s="74">
        <v>513043</v>
      </c>
      <c r="N27" s="75">
        <v>513042</v>
      </c>
      <c r="O27" s="41">
        <f t="shared" si="3"/>
        <v>4909832</v>
      </c>
    </row>
    <row r="28" spans="1:15" ht="12.75">
      <c r="A28" s="70" t="s">
        <v>101</v>
      </c>
      <c r="B28" s="71">
        <v>20216340</v>
      </c>
      <c r="C28" s="72">
        <v>516340</v>
      </c>
      <c r="D28" s="73">
        <v>3000000</v>
      </c>
      <c r="E28" s="74">
        <v>2900000</v>
      </c>
      <c r="F28" s="76">
        <v>1900000</v>
      </c>
      <c r="G28" s="74">
        <v>400000</v>
      </c>
      <c r="H28" s="74">
        <v>450000</v>
      </c>
      <c r="I28" s="76">
        <v>900000</v>
      </c>
      <c r="J28" s="74">
        <v>2950000</v>
      </c>
      <c r="K28" s="76">
        <v>3000000</v>
      </c>
      <c r="L28" s="74">
        <v>1500000</v>
      </c>
      <c r="M28" s="74">
        <v>1200000</v>
      </c>
      <c r="N28" s="75">
        <v>1500000</v>
      </c>
      <c r="O28" s="41">
        <f t="shared" si="3"/>
        <v>20216340</v>
      </c>
    </row>
    <row r="29" spans="1:15" ht="12.75">
      <c r="A29" s="70" t="s">
        <v>102</v>
      </c>
      <c r="B29" s="71">
        <v>854690</v>
      </c>
      <c r="C29" s="72">
        <v>0</v>
      </c>
      <c r="D29" s="73">
        <v>227450</v>
      </c>
      <c r="E29" s="74">
        <v>227450</v>
      </c>
      <c r="F29" s="76">
        <v>227450</v>
      </c>
      <c r="G29" s="74">
        <v>57450</v>
      </c>
      <c r="H29" s="74">
        <v>57450</v>
      </c>
      <c r="I29" s="76">
        <v>57440</v>
      </c>
      <c r="J29" s="74">
        <v>0</v>
      </c>
      <c r="K29" s="76">
        <v>0</v>
      </c>
      <c r="L29" s="74">
        <v>0</v>
      </c>
      <c r="M29" s="74">
        <v>0</v>
      </c>
      <c r="N29" s="75">
        <v>0</v>
      </c>
      <c r="O29" s="41">
        <f t="shared" si="3"/>
        <v>854690</v>
      </c>
    </row>
    <row r="30" spans="1:15" ht="12.75">
      <c r="A30" s="70" t="s">
        <v>103</v>
      </c>
      <c r="B30" s="71">
        <v>0</v>
      </c>
      <c r="C30" s="72">
        <v>0</v>
      </c>
      <c r="D30" s="73">
        <v>0</v>
      </c>
      <c r="E30" s="74">
        <v>0</v>
      </c>
      <c r="F30" s="76">
        <v>0</v>
      </c>
      <c r="G30" s="74">
        <v>0</v>
      </c>
      <c r="H30" s="74">
        <v>0</v>
      </c>
      <c r="I30" s="76">
        <v>0</v>
      </c>
      <c r="J30" s="74">
        <v>0</v>
      </c>
      <c r="K30" s="76">
        <v>0</v>
      </c>
      <c r="L30" s="74">
        <v>0</v>
      </c>
      <c r="M30" s="74">
        <v>0</v>
      </c>
      <c r="N30" s="75">
        <v>0</v>
      </c>
      <c r="O30" s="41">
        <f t="shared" si="3"/>
        <v>0</v>
      </c>
    </row>
    <row r="31" spans="1:15" ht="12.75">
      <c r="A31" s="70" t="s">
        <v>104</v>
      </c>
      <c r="B31" s="71">
        <v>3149411</v>
      </c>
      <c r="C31" s="72">
        <v>292231</v>
      </c>
      <c r="D31" s="73">
        <v>436895</v>
      </c>
      <c r="E31" s="74">
        <v>469385</v>
      </c>
      <c r="F31" s="76">
        <v>423115</v>
      </c>
      <c r="G31" s="74">
        <v>445290</v>
      </c>
      <c r="H31" s="74">
        <v>289980</v>
      </c>
      <c r="I31" s="76">
        <v>21480</v>
      </c>
      <c r="J31" s="74">
        <v>60255</v>
      </c>
      <c r="K31" s="76">
        <v>24115</v>
      </c>
      <c r="L31" s="74">
        <v>129760</v>
      </c>
      <c r="M31" s="74">
        <v>296440</v>
      </c>
      <c r="N31" s="75">
        <v>260465</v>
      </c>
      <c r="O31" s="41">
        <f t="shared" si="3"/>
        <v>3149411</v>
      </c>
    </row>
    <row r="32" spans="1:15" ht="12.75">
      <c r="A32" s="70" t="s">
        <v>105</v>
      </c>
      <c r="B32" s="71">
        <v>938623</v>
      </c>
      <c r="C32" s="72">
        <v>37204</v>
      </c>
      <c r="D32" s="73">
        <v>191038</v>
      </c>
      <c r="E32" s="74">
        <v>41038</v>
      </c>
      <c r="F32" s="76">
        <v>41038</v>
      </c>
      <c r="G32" s="74">
        <v>41038</v>
      </c>
      <c r="H32" s="74">
        <v>41038</v>
      </c>
      <c r="I32" s="76">
        <v>41038</v>
      </c>
      <c r="J32" s="74">
        <v>161038</v>
      </c>
      <c r="K32" s="76">
        <v>161038</v>
      </c>
      <c r="L32" s="74">
        <v>101039</v>
      </c>
      <c r="M32" s="74">
        <v>41038</v>
      </c>
      <c r="N32" s="75">
        <v>41038</v>
      </c>
      <c r="O32" s="41">
        <f t="shared" si="3"/>
        <v>938623</v>
      </c>
    </row>
    <row r="33" spans="1:15" ht="12.75">
      <c r="A33" s="70" t="s">
        <v>106</v>
      </c>
      <c r="B33" s="71">
        <v>315000</v>
      </c>
      <c r="C33" s="72">
        <v>0</v>
      </c>
      <c r="D33" s="73">
        <v>0</v>
      </c>
      <c r="E33" s="74">
        <v>45000</v>
      </c>
      <c r="F33" s="76">
        <v>45000</v>
      </c>
      <c r="G33" s="74">
        <v>0</v>
      </c>
      <c r="H33" s="74">
        <v>45000</v>
      </c>
      <c r="I33" s="76">
        <v>0</v>
      </c>
      <c r="J33" s="74">
        <v>45000</v>
      </c>
      <c r="K33" s="76">
        <v>0</v>
      </c>
      <c r="L33" s="74">
        <v>45000</v>
      </c>
      <c r="M33" s="74">
        <v>45000</v>
      </c>
      <c r="N33" s="74">
        <v>45000</v>
      </c>
      <c r="O33" s="41">
        <f t="shared" si="3"/>
        <v>315000</v>
      </c>
    </row>
    <row r="34" spans="1:15" ht="12.75">
      <c r="A34" s="38" t="s">
        <v>107</v>
      </c>
      <c r="B34" s="77">
        <v>1174046</v>
      </c>
      <c r="C34" s="39">
        <v>99046</v>
      </c>
      <c r="D34" s="78">
        <v>80000</v>
      </c>
      <c r="E34" s="39">
        <v>480000</v>
      </c>
      <c r="F34" s="40">
        <v>55000</v>
      </c>
      <c r="G34" s="39">
        <v>90000</v>
      </c>
      <c r="H34" s="39">
        <v>55000</v>
      </c>
      <c r="I34" s="40">
        <v>55000</v>
      </c>
      <c r="J34" s="40">
        <v>55000</v>
      </c>
      <c r="K34" s="40">
        <v>55000</v>
      </c>
      <c r="L34" s="39">
        <v>50000</v>
      </c>
      <c r="M34" s="39">
        <v>45000</v>
      </c>
      <c r="N34" s="79">
        <v>55000</v>
      </c>
      <c r="O34" s="41">
        <f t="shared" si="3"/>
        <v>1174046</v>
      </c>
    </row>
    <row r="35" spans="1:15" ht="12.75">
      <c r="A35" s="42" t="s">
        <v>108</v>
      </c>
      <c r="B35" s="80"/>
      <c r="C35" s="43">
        <v>216633.45</v>
      </c>
      <c r="D35" s="44">
        <f>C36</f>
        <v>137080.2000000002</v>
      </c>
      <c r="E35" s="45">
        <f aca="true" t="shared" si="5" ref="E35:K35">D36</f>
        <v>14653.200000000186</v>
      </c>
      <c r="F35" s="44">
        <f t="shared" si="5"/>
        <v>66433.20000000019</v>
      </c>
      <c r="G35" s="45">
        <f t="shared" si="5"/>
        <v>22510.200000000186</v>
      </c>
      <c r="H35" s="45">
        <f t="shared" si="5"/>
        <v>53179.200000000186</v>
      </c>
      <c r="I35" s="44">
        <f t="shared" si="5"/>
        <v>44490.200000000186</v>
      </c>
      <c r="J35" s="45">
        <f t="shared" si="5"/>
        <v>19872.200000000186</v>
      </c>
      <c r="K35" s="44">
        <f t="shared" si="5"/>
        <v>44086.200000000186</v>
      </c>
      <c r="L35" s="45">
        <f>K36</f>
        <v>14392.200000000186</v>
      </c>
      <c r="M35" s="45">
        <f>L36</f>
        <v>13211.200000000186</v>
      </c>
      <c r="N35" s="44">
        <f>M36</f>
        <v>17640.200000000186</v>
      </c>
      <c r="O35" s="47"/>
    </row>
    <row r="36" spans="1:15" ht="13.5" thickBot="1">
      <c r="A36" s="48" t="s">
        <v>109</v>
      </c>
      <c r="B36" s="81"/>
      <c r="C36" s="51">
        <f>C35+C23+C24-C25</f>
        <v>137080.2000000002</v>
      </c>
      <c r="D36" s="53">
        <f>D35+D23+D24-D25</f>
        <v>14653.200000000186</v>
      </c>
      <c r="E36" s="51">
        <f>E35+E23+E24-E25</f>
        <v>66433.20000000019</v>
      </c>
      <c r="F36" s="50">
        <f aca="true" t="shared" si="6" ref="F36:K36">F35+F23+F24-F25</f>
        <v>22510.200000000186</v>
      </c>
      <c r="G36" s="51">
        <f t="shared" si="6"/>
        <v>53179.200000000186</v>
      </c>
      <c r="H36" s="51">
        <f t="shared" si="6"/>
        <v>44490.200000000186</v>
      </c>
      <c r="I36" s="50">
        <f t="shared" si="6"/>
        <v>19872.200000000186</v>
      </c>
      <c r="J36" s="51">
        <f t="shared" si="6"/>
        <v>44086.200000000186</v>
      </c>
      <c r="K36" s="50">
        <f t="shared" si="6"/>
        <v>14392.200000000186</v>
      </c>
      <c r="L36" s="51">
        <f>L35+L23+L24-L25</f>
        <v>13211.200000000186</v>
      </c>
      <c r="M36" s="52">
        <f>M35+M23+M24-M25</f>
        <v>17640.200000000186</v>
      </c>
      <c r="N36" s="52">
        <f>N35+N23+N24-N25</f>
        <v>52548.200000000186</v>
      </c>
      <c r="O36" s="54"/>
    </row>
    <row r="37" spans="1:15" ht="12.75">
      <c r="A37" s="55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  <row r="38" spans="1:15" ht="16.5" thickBot="1">
      <c r="A38" s="89" t="s">
        <v>124</v>
      </c>
      <c r="B38" s="58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</row>
    <row r="39" spans="1:15" ht="13.5" thickBot="1">
      <c r="A39" s="82"/>
      <c r="B39" s="83" t="s">
        <v>110</v>
      </c>
      <c r="C39" s="159"/>
      <c r="D39" s="160"/>
      <c r="E39" s="160"/>
      <c r="F39" s="160"/>
      <c r="G39" s="160"/>
      <c r="H39" s="160"/>
      <c r="I39" s="160"/>
      <c r="J39" s="160"/>
      <c r="K39" s="160"/>
      <c r="L39" s="138"/>
      <c r="M39" s="138"/>
      <c r="N39" s="138"/>
      <c r="O39" s="15"/>
    </row>
    <row r="40" spans="1:15" ht="13.5" thickBot="1">
      <c r="A40" s="84" t="s">
        <v>57</v>
      </c>
      <c r="B40" s="84" t="s">
        <v>111</v>
      </c>
      <c r="C40" s="17" t="s">
        <v>86</v>
      </c>
      <c r="D40" s="18" t="s">
        <v>87</v>
      </c>
      <c r="E40" s="17" t="s">
        <v>88</v>
      </c>
      <c r="F40" s="18" t="s">
        <v>89</v>
      </c>
      <c r="G40" s="17" t="s">
        <v>90</v>
      </c>
      <c r="H40" s="18" t="s">
        <v>91</v>
      </c>
      <c r="I40" s="17" t="s">
        <v>92</v>
      </c>
      <c r="J40" s="18" t="s">
        <v>93</v>
      </c>
      <c r="K40" s="19" t="s">
        <v>94</v>
      </c>
      <c r="L40" s="17" t="s">
        <v>125</v>
      </c>
      <c r="M40" s="19" t="s">
        <v>126</v>
      </c>
      <c r="N40" s="17" t="s">
        <v>127</v>
      </c>
      <c r="O40" s="20" t="s">
        <v>95</v>
      </c>
    </row>
    <row r="41" spans="1:15" ht="13.5" thickBot="1">
      <c r="A41" s="85" t="s">
        <v>96</v>
      </c>
      <c r="B41" s="61">
        <v>32203199</v>
      </c>
      <c r="C41" s="22">
        <f aca="true" t="shared" si="7" ref="C41:K41">C5-C23</f>
        <v>0.010000000009313226</v>
      </c>
      <c r="D41" s="22">
        <f t="shared" si="7"/>
        <v>174124.31000000006</v>
      </c>
      <c r="E41" s="22">
        <f t="shared" si="7"/>
        <v>-36755.27000000002</v>
      </c>
      <c r="F41" s="22">
        <f t="shared" si="7"/>
        <v>-51266.200000000186</v>
      </c>
      <c r="G41" s="22">
        <f t="shared" si="7"/>
        <v>-197646.7999999998</v>
      </c>
      <c r="H41" s="22">
        <f t="shared" si="7"/>
        <v>192479.31999999983</v>
      </c>
      <c r="I41" s="22">
        <f t="shared" si="7"/>
        <v>-162348.27000000002</v>
      </c>
      <c r="J41" s="22">
        <f t="shared" si="7"/>
        <v>-162412.0299999998</v>
      </c>
      <c r="K41" s="22">
        <f t="shared" si="7"/>
        <v>-65806.66999999993</v>
      </c>
      <c r="L41" s="22">
        <f aca="true" t="shared" si="8" ref="L41:N43">L5-L23</f>
        <v>338554.64000000013</v>
      </c>
      <c r="M41" s="22">
        <f t="shared" si="8"/>
        <v>-122021.33999999985</v>
      </c>
      <c r="N41" s="22">
        <f t="shared" si="8"/>
        <v>951813.6399999997</v>
      </c>
      <c r="O41" s="27">
        <f>SUM(C41:N41)</f>
        <v>858715.3400000001</v>
      </c>
    </row>
    <row r="42" spans="1:15" ht="13.5" thickBot="1">
      <c r="A42" s="85" t="s">
        <v>97</v>
      </c>
      <c r="B42" s="61">
        <v>10500000</v>
      </c>
      <c r="C42" s="22">
        <f aca="true" t="shared" si="9" ref="C42:K42">C6-C24</f>
        <v>0</v>
      </c>
      <c r="D42" s="22">
        <f t="shared" si="9"/>
        <v>-3000000</v>
      </c>
      <c r="E42" s="22">
        <f t="shared" si="9"/>
        <v>2378600</v>
      </c>
      <c r="F42" s="22">
        <f t="shared" si="9"/>
        <v>-1000000</v>
      </c>
      <c r="G42" s="22">
        <f t="shared" si="9"/>
        <v>0</v>
      </c>
      <c r="H42" s="22">
        <f t="shared" si="9"/>
        <v>0</v>
      </c>
      <c r="I42" s="22">
        <f t="shared" si="9"/>
        <v>0</v>
      </c>
      <c r="J42" s="22">
        <f t="shared" si="9"/>
        <v>-2000000</v>
      </c>
      <c r="K42" s="22">
        <f t="shared" si="9"/>
        <v>-1800000</v>
      </c>
      <c r="L42" s="22">
        <f t="shared" si="8"/>
        <v>1800000</v>
      </c>
      <c r="M42" s="22">
        <f t="shared" si="8"/>
        <v>0</v>
      </c>
      <c r="N42" s="22">
        <f t="shared" si="8"/>
        <v>3671400</v>
      </c>
      <c r="O42" s="27">
        <f>SUM(C42:N42)</f>
        <v>50000</v>
      </c>
    </row>
    <row r="43" spans="1:15" ht="13.5" thickBot="1">
      <c r="A43" s="86" t="s">
        <v>98</v>
      </c>
      <c r="B43" s="62">
        <v>42769833</v>
      </c>
      <c r="C43" s="29">
        <f aca="true" t="shared" si="10" ref="C43:K43">C7-C25</f>
        <v>0.009999999776482582</v>
      </c>
      <c r="D43" s="29">
        <f t="shared" si="10"/>
        <v>-3012273.71</v>
      </c>
      <c r="E43" s="29">
        <f t="shared" si="10"/>
        <v>2174876.5</v>
      </c>
      <c r="F43" s="29">
        <f t="shared" si="10"/>
        <v>-908532.81</v>
      </c>
      <c r="G43" s="29">
        <f t="shared" si="10"/>
        <v>-64305.549999999814</v>
      </c>
      <c r="H43" s="29">
        <f t="shared" si="10"/>
        <v>168142.04000000004</v>
      </c>
      <c r="I43" s="29">
        <f t="shared" si="10"/>
        <v>-275020.3700000001</v>
      </c>
      <c r="J43" s="29">
        <f t="shared" si="10"/>
        <v>-2092609.94</v>
      </c>
      <c r="K43" s="29">
        <f t="shared" si="10"/>
        <v>-1972916.4500000002</v>
      </c>
      <c r="L43" s="29">
        <f t="shared" si="8"/>
        <v>2125580.6399999987</v>
      </c>
      <c r="M43" s="29">
        <f t="shared" si="8"/>
        <v>-142786.66999999946</v>
      </c>
      <c r="N43" s="29">
        <f t="shared" si="8"/>
        <v>4336024.2299999995</v>
      </c>
      <c r="O43" s="27">
        <f>SUM(C43:N43)</f>
        <v>336177.9199999985</v>
      </c>
    </row>
    <row r="44" spans="1:15" ht="12.75">
      <c r="A44" s="55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</row>
    <row r="45" spans="1:15" ht="12.75">
      <c r="A45" s="8"/>
      <c r="B45" s="8"/>
      <c r="C45" s="9"/>
      <c r="O45" s="11"/>
    </row>
    <row r="46" spans="1:15" ht="12.75">
      <c r="A46" s="8"/>
      <c r="B46" s="8"/>
      <c r="C46" s="9"/>
      <c r="E46" s="87" t="s">
        <v>112</v>
      </c>
      <c r="F46" s="87"/>
      <c r="G46" s="87"/>
      <c r="H46" s="87"/>
      <c r="I46" s="87"/>
      <c r="O46" s="11"/>
    </row>
    <row r="47" spans="1:15" ht="12.75">
      <c r="A47" s="8"/>
      <c r="B47" s="8"/>
      <c r="C47" s="9"/>
      <c r="E47" s="87"/>
      <c r="F47" s="87"/>
      <c r="G47" s="87"/>
      <c r="H47" s="87"/>
      <c r="I47" s="87"/>
      <c r="O47" s="11"/>
    </row>
    <row r="48" spans="1:15" ht="12.75">
      <c r="A48" s="8"/>
      <c r="B48" s="8"/>
      <c r="C48" s="9"/>
      <c r="E48" s="87" t="s">
        <v>113</v>
      </c>
      <c r="F48" s="87"/>
      <c r="G48" s="87"/>
      <c r="H48" s="87"/>
      <c r="I48" s="87"/>
      <c r="O48" s="11"/>
    </row>
  </sheetData>
  <mergeCells count="3">
    <mergeCell ref="C3:K3"/>
    <mergeCell ref="C21:K21"/>
    <mergeCell ref="C39:K39"/>
  </mergeCells>
  <printOptions/>
  <pageMargins left="0" right="0" top="0.5905511811023623" bottom="0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 topLeftCell="A13">
      <selection activeCell="N24" sqref="N24"/>
    </sheetView>
  </sheetViews>
  <sheetFormatPr defaultColWidth="9.140625" defaultRowHeight="12.75"/>
  <cols>
    <col min="1" max="1" width="13.57421875" style="0" customWidth="1"/>
    <col min="2" max="2" width="16.140625" style="0" customWidth="1"/>
  </cols>
  <sheetData>
    <row r="1" spans="1:12" ht="15.75">
      <c r="A1" s="1"/>
      <c r="B1" s="1"/>
      <c r="C1" s="1"/>
      <c r="D1" s="1"/>
      <c r="E1" s="1"/>
      <c r="F1" s="90"/>
      <c r="G1" s="1"/>
      <c r="H1" s="1"/>
      <c r="I1" s="1"/>
      <c r="J1" s="1"/>
      <c r="K1" s="1"/>
      <c r="L1" s="91" t="s">
        <v>119</v>
      </c>
    </row>
    <row r="2" spans="1:12" ht="15.75">
      <c r="A2" s="1"/>
      <c r="B2" s="1"/>
      <c r="C2" s="1"/>
      <c r="D2" s="1"/>
      <c r="E2" s="1"/>
      <c r="F2" s="90" t="s">
        <v>118</v>
      </c>
      <c r="G2" s="1"/>
      <c r="H2" s="1"/>
      <c r="I2" s="1"/>
      <c r="J2" s="1"/>
      <c r="K2" s="1"/>
      <c r="L2" s="1"/>
    </row>
    <row r="3" spans="1:10" ht="15.75">
      <c r="A3" s="1"/>
      <c r="B3" s="1"/>
      <c r="C3" s="1"/>
      <c r="E3" s="1"/>
      <c r="F3" s="1"/>
      <c r="G3" s="1"/>
      <c r="H3" s="1"/>
      <c r="I3" s="1"/>
      <c r="J3" s="1"/>
    </row>
    <row r="4" spans="1:12" ht="16.5" thickBot="1">
      <c r="A4" s="2" t="s">
        <v>117</v>
      </c>
      <c r="B4" s="1"/>
      <c r="C4" s="1"/>
      <c r="D4" s="1"/>
      <c r="E4" s="1"/>
      <c r="F4" s="1"/>
      <c r="G4" s="1"/>
      <c r="H4" s="1"/>
      <c r="I4" s="1"/>
      <c r="J4" s="1"/>
      <c r="L4" s="1" t="s">
        <v>56</v>
      </c>
    </row>
    <row r="5" spans="1:12" ht="15.75">
      <c r="A5" s="174" t="s">
        <v>57</v>
      </c>
      <c r="B5" s="175"/>
      <c r="C5" s="165" t="s">
        <v>58</v>
      </c>
      <c r="D5" s="166"/>
      <c r="E5" s="167" t="s">
        <v>59</v>
      </c>
      <c r="F5" s="168"/>
      <c r="G5" s="165" t="s">
        <v>60</v>
      </c>
      <c r="H5" s="166"/>
      <c r="I5" s="167" t="s">
        <v>61</v>
      </c>
      <c r="J5" s="168"/>
      <c r="K5" s="165" t="s">
        <v>114</v>
      </c>
      <c r="L5" s="166"/>
    </row>
    <row r="6" spans="1:12" ht="16.5" thickBot="1">
      <c r="A6" s="176"/>
      <c r="B6" s="177"/>
      <c r="C6" s="99" t="s">
        <v>62</v>
      </c>
      <c r="D6" s="93" t="s">
        <v>63</v>
      </c>
      <c r="E6" s="95" t="s">
        <v>62</v>
      </c>
      <c r="F6" s="108" t="s">
        <v>63</v>
      </c>
      <c r="G6" s="99" t="s">
        <v>62</v>
      </c>
      <c r="H6" s="93" t="s">
        <v>63</v>
      </c>
      <c r="I6" s="95" t="s">
        <v>62</v>
      </c>
      <c r="J6" s="108" t="s">
        <v>63</v>
      </c>
      <c r="K6" s="99" t="s">
        <v>62</v>
      </c>
      <c r="L6" s="93" t="s">
        <v>63</v>
      </c>
    </row>
    <row r="7" spans="1:12" ht="15.75">
      <c r="A7" s="114" t="s">
        <v>64</v>
      </c>
      <c r="B7" s="115"/>
      <c r="C7" s="116"/>
      <c r="D7" s="117"/>
      <c r="E7" s="118"/>
      <c r="F7" s="119"/>
      <c r="G7" s="116"/>
      <c r="H7" s="117"/>
      <c r="I7" s="118"/>
      <c r="J7" s="119"/>
      <c r="K7" s="116"/>
      <c r="L7" s="117"/>
    </row>
    <row r="8" spans="1:12" ht="15.75">
      <c r="A8" s="169" t="s">
        <v>65</v>
      </c>
      <c r="B8" s="171"/>
      <c r="C8" s="102">
        <v>3360</v>
      </c>
      <c r="D8" s="103">
        <v>3774</v>
      </c>
      <c r="E8" s="97">
        <v>3444</v>
      </c>
      <c r="F8" s="110">
        <v>4939</v>
      </c>
      <c r="G8" s="102">
        <v>1955</v>
      </c>
      <c r="H8" s="103">
        <v>5170</v>
      </c>
      <c r="I8" s="97">
        <v>6478</v>
      </c>
      <c r="J8" s="110">
        <v>8556</v>
      </c>
      <c r="K8" s="102">
        <v>7329</v>
      </c>
      <c r="L8" s="103">
        <v>7470</v>
      </c>
    </row>
    <row r="9" spans="1:12" ht="15.75">
      <c r="A9" s="169" t="s">
        <v>66</v>
      </c>
      <c r="B9" s="171"/>
      <c r="C9" s="102">
        <v>4389</v>
      </c>
      <c r="D9" s="103">
        <v>4291</v>
      </c>
      <c r="E9" s="97">
        <v>3148</v>
      </c>
      <c r="F9" s="110">
        <v>4243</v>
      </c>
      <c r="G9" s="102">
        <v>3541</v>
      </c>
      <c r="H9" s="103">
        <v>3224</v>
      </c>
      <c r="I9" s="97">
        <v>3900</v>
      </c>
      <c r="J9" s="110">
        <v>3735</v>
      </c>
      <c r="K9" s="102">
        <v>3691</v>
      </c>
      <c r="L9" s="103">
        <v>3441</v>
      </c>
    </row>
    <row r="10" spans="1:12" ht="15.75">
      <c r="A10" s="169" t="s">
        <v>67</v>
      </c>
      <c r="B10" s="171"/>
      <c r="C10" s="102">
        <v>44</v>
      </c>
      <c r="D10" s="103">
        <v>1353</v>
      </c>
      <c r="E10" s="97">
        <v>593</v>
      </c>
      <c r="F10" s="110">
        <v>1914</v>
      </c>
      <c r="G10" s="102">
        <v>168</v>
      </c>
      <c r="H10" s="103">
        <v>893</v>
      </c>
      <c r="I10" s="97">
        <v>2347</v>
      </c>
      <c r="J10" s="110">
        <v>217</v>
      </c>
      <c r="K10" s="102">
        <v>271</v>
      </c>
      <c r="L10" s="103">
        <v>626</v>
      </c>
    </row>
    <row r="11" spans="1:12" ht="15.75">
      <c r="A11" s="120"/>
      <c r="B11" s="94" t="s">
        <v>68</v>
      </c>
      <c r="C11" s="102">
        <f aca="true" t="shared" si="0" ref="C11:J11">SUM(C8:C10)</f>
        <v>7793</v>
      </c>
      <c r="D11" s="103">
        <f t="shared" si="0"/>
        <v>9418</v>
      </c>
      <c r="E11" s="97">
        <f t="shared" si="0"/>
        <v>7185</v>
      </c>
      <c r="F11" s="110">
        <f t="shared" si="0"/>
        <v>11096</v>
      </c>
      <c r="G11" s="102">
        <f t="shared" si="0"/>
        <v>5664</v>
      </c>
      <c r="H11" s="103">
        <f t="shared" si="0"/>
        <v>9287</v>
      </c>
      <c r="I11" s="97">
        <f t="shared" si="0"/>
        <v>12725</v>
      </c>
      <c r="J11" s="110">
        <f t="shared" si="0"/>
        <v>12508</v>
      </c>
      <c r="K11" s="102">
        <f>SUM(K8:K10)</f>
        <v>11291</v>
      </c>
      <c r="L11" s="103">
        <f>SUM(L8:L10)</f>
        <v>11537</v>
      </c>
    </row>
    <row r="12" spans="1:12" ht="15.75">
      <c r="A12" s="121" t="s">
        <v>69</v>
      </c>
      <c r="B12" s="5"/>
      <c r="C12" s="102"/>
      <c r="D12" s="103"/>
      <c r="E12" s="97"/>
      <c r="F12" s="110"/>
      <c r="G12" s="102"/>
      <c r="H12" s="103"/>
      <c r="I12" s="97"/>
      <c r="J12" s="110"/>
      <c r="K12" s="102"/>
      <c r="L12" s="103"/>
    </row>
    <row r="13" spans="1:12" ht="15.75">
      <c r="A13" s="169" t="s">
        <v>70</v>
      </c>
      <c r="B13" s="171"/>
      <c r="C13" s="102">
        <v>0</v>
      </c>
      <c r="D13" s="103">
        <v>4167</v>
      </c>
      <c r="E13" s="97">
        <v>416</v>
      </c>
      <c r="F13" s="110">
        <v>7000</v>
      </c>
      <c r="G13" s="102">
        <v>1750</v>
      </c>
      <c r="H13" s="103">
        <v>0</v>
      </c>
      <c r="I13" s="97">
        <v>0</v>
      </c>
      <c r="J13" s="110">
        <v>0</v>
      </c>
      <c r="K13" s="102">
        <v>0</v>
      </c>
      <c r="L13" s="103">
        <v>0</v>
      </c>
    </row>
    <row r="14" spans="1:12" ht="15.75">
      <c r="A14" s="169" t="s">
        <v>71</v>
      </c>
      <c r="B14" s="171"/>
      <c r="C14" s="102">
        <v>1234</v>
      </c>
      <c r="D14" s="103">
        <v>1898</v>
      </c>
      <c r="E14" s="97">
        <v>2456</v>
      </c>
      <c r="F14" s="110">
        <v>1477</v>
      </c>
      <c r="G14" s="102">
        <v>2435</v>
      </c>
      <c r="H14" s="103">
        <v>11143</v>
      </c>
      <c r="I14" s="97">
        <v>10359</v>
      </c>
      <c r="J14" s="110">
        <v>6081</v>
      </c>
      <c r="K14" s="102">
        <v>7193</v>
      </c>
      <c r="L14" s="103">
        <v>6032</v>
      </c>
    </row>
    <row r="15" spans="1:12" ht="15.75">
      <c r="A15" s="120"/>
      <c r="B15" s="94" t="s">
        <v>68</v>
      </c>
      <c r="C15" s="102">
        <f aca="true" t="shared" si="1" ref="C15:J15">SUM(C13:C14)</f>
        <v>1234</v>
      </c>
      <c r="D15" s="103">
        <f t="shared" si="1"/>
        <v>6065</v>
      </c>
      <c r="E15" s="97">
        <f t="shared" si="1"/>
        <v>2872</v>
      </c>
      <c r="F15" s="110">
        <f t="shared" si="1"/>
        <v>8477</v>
      </c>
      <c r="G15" s="102">
        <f t="shared" si="1"/>
        <v>4185</v>
      </c>
      <c r="H15" s="103">
        <f t="shared" si="1"/>
        <v>11143</v>
      </c>
      <c r="I15" s="97">
        <f t="shared" si="1"/>
        <v>10359</v>
      </c>
      <c r="J15" s="110">
        <f t="shared" si="1"/>
        <v>6081</v>
      </c>
      <c r="K15" s="102">
        <f>SUM(K13:K14)</f>
        <v>7193</v>
      </c>
      <c r="L15" s="103">
        <f>SUM(L13:L14)</f>
        <v>6032</v>
      </c>
    </row>
    <row r="16" spans="1:12" ht="15.75">
      <c r="A16" s="122" t="s">
        <v>72</v>
      </c>
      <c r="B16" s="6"/>
      <c r="C16" s="104">
        <f aca="true" t="shared" si="2" ref="C16:J16">C11/C15</f>
        <v>6.315235008103728</v>
      </c>
      <c r="D16" s="105">
        <f t="shared" si="2"/>
        <v>1.5528441879637263</v>
      </c>
      <c r="E16" s="98">
        <f t="shared" si="2"/>
        <v>2.5017409470752088</v>
      </c>
      <c r="F16" s="111">
        <f t="shared" si="2"/>
        <v>1.3089536392591719</v>
      </c>
      <c r="G16" s="104">
        <f t="shared" si="2"/>
        <v>1.353405017921147</v>
      </c>
      <c r="H16" s="112">
        <f t="shared" si="2"/>
        <v>0.8334380328457327</v>
      </c>
      <c r="I16" s="98">
        <f t="shared" si="2"/>
        <v>1.228400424751424</v>
      </c>
      <c r="J16" s="111">
        <f t="shared" si="2"/>
        <v>2.05689853642493</v>
      </c>
      <c r="K16" s="104">
        <f>K11/K15</f>
        <v>1.5697205616571668</v>
      </c>
      <c r="L16" s="105">
        <f>L11/L15</f>
        <v>1.9126326259946949</v>
      </c>
    </row>
    <row r="17" spans="1:12" ht="48" thickBot="1">
      <c r="A17" s="172" t="s">
        <v>73</v>
      </c>
      <c r="B17" s="173"/>
      <c r="C17" s="106" t="s">
        <v>74</v>
      </c>
      <c r="D17" s="107" t="s">
        <v>74</v>
      </c>
      <c r="E17" s="123" t="s">
        <v>74</v>
      </c>
      <c r="F17" s="124" t="s">
        <v>74</v>
      </c>
      <c r="G17" s="106" t="s">
        <v>74</v>
      </c>
      <c r="H17" s="113" t="s">
        <v>75</v>
      </c>
      <c r="I17" s="123" t="s">
        <v>74</v>
      </c>
      <c r="J17" s="124" t="s">
        <v>74</v>
      </c>
      <c r="K17" s="106" t="s">
        <v>74</v>
      </c>
      <c r="L17" s="107" t="s">
        <v>74</v>
      </c>
    </row>
    <row r="18" spans="1:10" ht="15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2" ht="16.5" thickBot="1">
      <c r="A19" s="2" t="s">
        <v>116</v>
      </c>
      <c r="B19" s="1"/>
      <c r="C19" s="1"/>
      <c r="D19" s="2"/>
      <c r="E19" s="1"/>
      <c r="F19" s="1"/>
      <c r="G19" s="1"/>
      <c r="H19" s="1"/>
      <c r="I19" s="1"/>
      <c r="J19" s="1"/>
      <c r="L19" s="1" t="s">
        <v>56</v>
      </c>
    </row>
    <row r="20" spans="1:12" ht="15.75">
      <c r="A20" s="125" t="s">
        <v>57</v>
      </c>
      <c r="B20" s="126"/>
      <c r="C20" s="165" t="s">
        <v>58</v>
      </c>
      <c r="D20" s="166"/>
      <c r="E20" s="167" t="s">
        <v>59</v>
      </c>
      <c r="F20" s="168"/>
      <c r="G20" s="165" t="s">
        <v>60</v>
      </c>
      <c r="H20" s="166"/>
      <c r="I20" s="167" t="s">
        <v>61</v>
      </c>
      <c r="J20" s="168"/>
      <c r="K20" s="165" t="s">
        <v>114</v>
      </c>
      <c r="L20" s="166"/>
    </row>
    <row r="21" spans="1:12" ht="16.5" thickBot="1">
      <c r="A21" s="127"/>
      <c r="B21" s="128"/>
      <c r="C21" s="99" t="s">
        <v>62</v>
      </c>
      <c r="D21" s="93" t="s">
        <v>63</v>
      </c>
      <c r="E21" s="95" t="s">
        <v>62</v>
      </c>
      <c r="F21" s="108" t="s">
        <v>63</v>
      </c>
      <c r="G21" s="99" t="s">
        <v>62</v>
      </c>
      <c r="H21" s="93" t="s">
        <v>63</v>
      </c>
      <c r="I21" s="95" t="s">
        <v>62</v>
      </c>
      <c r="J21" s="108" t="s">
        <v>63</v>
      </c>
      <c r="K21" s="99" t="s">
        <v>62</v>
      </c>
      <c r="L21" s="93" t="s">
        <v>63</v>
      </c>
    </row>
    <row r="22" spans="1:12" ht="34.5" customHeight="1">
      <c r="A22" s="163" t="s">
        <v>76</v>
      </c>
      <c r="B22" s="164"/>
      <c r="C22" s="100">
        <v>27141.9</v>
      </c>
      <c r="D22" s="101">
        <v>39943</v>
      </c>
      <c r="E22" s="96">
        <v>29521.8</v>
      </c>
      <c r="F22" s="109">
        <v>43468.3</v>
      </c>
      <c r="G22" s="100">
        <v>31363.6</v>
      </c>
      <c r="H22" s="101">
        <v>45044</v>
      </c>
      <c r="I22" s="96">
        <v>31053</v>
      </c>
      <c r="J22" s="109">
        <v>43643</v>
      </c>
      <c r="K22" s="100">
        <v>29310</v>
      </c>
      <c r="L22" s="101">
        <v>43038</v>
      </c>
    </row>
    <row r="23" spans="1:12" ht="42" customHeight="1">
      <c r="A23" s="169" t="s">
        <v>77</v>
      </c>
      <c r="B23" s="170"/>
      <c r="C23" s="102">
        <v>24084.2</v>
      </c>
      <c r="D23" s="103">
        <v>38846</v>
      </c>
      <c r="E23" s="97">
        <v>26761.2</v>
      </c>
      <c r="F23" s="110">
        <v>42786.5</v>
      </c>
      <c r="G23" s="102">
        <v>31030.1</v>
      </c>
      <c r="H23" s="103">
        <v>45872</v>
      </c>
      <c r="I23" s="97">
        <v>31050</v>
      </c>
      <c r="J23" s="110">
        <v>43566</v>
      </c>
      <c r="K23" s="102">
        <v>25699</v>
      </c>
      <c r="L23" s="103">
        <v>41000</v>
      </c>
    </row>
    <row r="24" spans="1:12" ht="33.75" customHeight="1">
      <c r="A24" s="169" t="s">
        <v>78</v>
      </c>
      <c r="B24" s="170"/>
      <c r="C24" s="102">
        <v>2106.5</v>
      </c>
      <c r="D24" s="129">
        <v>183</v>
      </c>
      <c r="E24" s="97">
        <v>1543.9</v>
      </c>
      <c r="F24" s="4">
        <v>131.7</v>
      </c>
      <c r="G24" s="102">
        <v>-1267</v>
      </c>
      <c r="H24" s="129">
        <v>-2486</v>
      </c>
      <c r="I24" s="97">
        <v>1414</v>
      </c>
      <c r="J24" s="4">
        <v>0</v>
      </c>
      <c r="K24" s="102">
        <v>2508</v>
      </c>
      <c r="L24" s="129">
        <v>626</v>
      </c>
    </row>
    <row r="25" spans="1:12" ht="15.75">
      <c r="A25" s="134" t="s">
        <v>79</v>
      </c>
      <c r="B25" s="92"/>
      <c r="C25" s="130"/>
      <c r="D25" s="131"/>
      <c r="E25" s="92"/>
      <c r="F25" s="92"/>
      <c r="G25" s="130"/>
      <c r="H25" s="131"/>
      <c r="I25" s="92"/>
      <c r="J25" s="92"/>
      <c r="K25" s="130"/>
      <c r="L25" s="131"/>
    </row>
    <row r="26" spans="1:12" ht="44.25" customHeight="1" thickBot="1">
      <c r="A26" s="161" t="s">
        <v>80</v>
      </c>
      <c r="B26" s="162"/>
      <c r="C26" s="132"/>
      <c r="D26" s="133">
        <v>1552.2</v>
      </c>
      <c r="E26" s="135"/>
      <c r="F26" s="136">
        <v>1626.6</v>
      </c>
      <c r="G26" s="132"/>
      <c r="H26" s="133">
        <v>890.6</v>
      </c>
      <c r="I26" s="135"/>
      <c r="J26" s="136">
        <v>618</v>
      </c>
      <c r="K26" s="132"/>
      <c r="L26" s="133">
        <v>353.4</v>
      </c>
    </row>
    <row r="28" spans="4:9" ht="15.75">
      <c r="D28" s="1" t="s">
        <v>120</v>
      </c>
      <c r="E28" s="1"/>
      <c r="F28" s="1"/>
      <c r="G28" s="1"/>
      <c r="H28" s="1"/>
      <c r="I28" s="1"/>
    </row>
    <row r="29" spans="4:9" ht="15.75">
      <c r="D29" s="1"/>
      <c r="E29" s="1"/>
      <c r="F29" s="1"/>
      <c r="G29" s="1"/>
      <c r="H29" s="1"/>
      <c r="I29" s="1"/>
    </row>
    <row r="30" spans="4:9" ht="15.75">
      <c r="D30" s="1" t="s">
        <v>121</v>
      </c>
      <c r="E30" s="1"/>
      <c r="F30" s="1"/>
      <c r="G30" s="1"/>
      <c r="H30" s="1"/>
      <c r="I30" s="1"/>
    </row>
  </sheetData>
  <mergeCells count="21">
    <mergeCell ref="C5:D5"/>
    <mergeCell ref="A17:B17"/>
    <mergeCell ref="E5:F5"/>
    <mergeCell ref="A8:B8"/>
    <mergeCell ref="A9:B9"/>
    <mergeCell ref="A5:B6"/>
    <mergeCell ref="A23:B23"/>
    <mergeCell ref="A10:B10"/>
    <mergeCell ref="A24:B24"/>
    <mergeCell ref="A13:B13"/>
    <mergeCell ref="A14:B14"/>
    <mergeCell ref="A26:B26"/>
    <mergeCell ref="A22:B22"/>
    <mergeCell ref="K5:L5"/>
    <mergeCell ref="E20:F20"/>
    <mergeCell ref="G20:H20"/>
    <mergeCell ref="I20:J20"/>
    <mergeCell ref="G5:H5"/>
    <mergeCell ref="I5:J5"/>
    <mergeCell ref="K20:L20"/>
    <mergeCell ref="C20:D20"/>
  </mergeCells>
  <printOptions/>
  <pageMargins left="1.3779527559055118" right="0.7874015748031497" top="0.1968503937007874" bottom="0.1968503937007874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comp1</cp:lastModifiedBy>
  <cp:lastPrinted>2016-03-16T09:03:29Z</cp:lastPrinted>
  <dcterms:created xsi:type="dcterms:W3CDTF">1996-10-08T23:32:33Z</dcterms:created>
  <dcterms:modified xsi:type="dcterms:W3CDTF">2016-03-16T09:03:57Z</dcterms:modified>
  <cp:category/>
  <cp:version/>
  <cp:contentType/>
  <cp:contentStatus/>
</cp:coreProperties>
</file>